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2027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<sst xmlns="http://schemas.openxmlformats.org/spreadsheetml/2006/main" count="6484" uniqueCount="5306">
  <si>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</si>
  <si>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</si>
  <si>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</si>
  <si>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</si>
  <si>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</si>
  <si>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</si>
  <si>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</si>
  <si>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</si>
  <si>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</si>
  <si>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</si>
  <si>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</si>
  <si>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</si>
  <si>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</si>
  <si>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</si>
  <si>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</si>
  <si>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</si>
  <si>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</si>
  <si>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</si>
  <si>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</si>
  <si>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</si>
  <si>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</si>
  <si>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</si>
  <si>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</si>
  <si>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</si>
  <si>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</si>
  <si>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</si>
  <si>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</si>
  <si>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</si>
  <si>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</si>
  <si>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</si>
  <si>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</si>
  <si>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</si>
  <si>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</si>
  <si>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</si>
  <si>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</si>
  <si>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</si>
  <si>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</si>
  <si>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</si>
  <si>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</si>
  <si>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</si>
  <si>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</si>
  <si>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</si>
  <si>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</si>
  <si>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</si>
  <si>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</si>
  <si>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</si>
  <si>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</si>
  <si>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</si>
  <si>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</si>
  <si>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</si>
  <si>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</si>
  <si>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</si>
  <si>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</si>
  <si>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</si>
  <si>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</si>
  <si>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</si>
  <si>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</si>
  <si>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</si>
  <si>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</si>
  <si>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</si>
  <si>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</si>
  <si>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</si>
  <si>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</si>
  <si>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</si>
  <si>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</si>
  <si>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</si>
  <si>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</si>
  <si>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</si>
  <si>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</si>
  <si>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</si>
  <si>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</si>
  <si>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</si>
  <si>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</si>
  <si>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</si>
  <si>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</si>
  <si>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</si>
  <si>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</si>
  <si>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</si>
  <si>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</si>
  <si>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</si>
  <si>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</si>
  <si>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</si>
  <si>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</si>
  <si>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</si>
  <si>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</si>
  <si>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</si>
  <si>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</si>
  <si>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</si>
  <si>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</si>
  <si>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</si>
  <si>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</si>
  <si>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</si>
  <si>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</si>
  <si>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</si>
  <si>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</si>
  <si>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</si>
  <si>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</si>
  <si>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</si>
  <si>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</si>
  <si>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</si>
  <si>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</si>
  <si>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</si>
  <si>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</si>
  <si>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</si>
  <si>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</si>
  <si>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</si>
  <si>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</si>
  <si>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</si>
  <si>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</si>
  <si>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</si>
  <si>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</si>
  <si>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</si>
  <si>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</si>
  <si>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</si>
  <si>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</si>
  <si>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</si>
  <si>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</si>
  <si>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</si>
  <si>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</si>
  <si>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</si>
  <si>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</si>
  <si>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</si>
  <si>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</si>
  <si>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</si>
  <si>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</si>
  <si>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</si>
  <si>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</si>
  <si>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</si>
  <si>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</si>
  <si>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</si>
  <si>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</si>
  <si>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</si>
  <si>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</si>
  <si>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</si>
  <si>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</si>
  <si>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</si>
  <si>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</si>
  <si>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</si>
  <si>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</si>
  <si>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</si>
  <si>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</si>
  <si>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</si>
  <si>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</si>
  <si>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</si>
  <si>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</si>
  <si>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</si>
  <si>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</si>
  <si>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</si>
  <si>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</si>
  <si>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</si>
  <si>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</si>
  <si>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</si>
  <si>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</si>
  <si>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</si>
  <si>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</si>
  <si>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</si>
  <si>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</si>
  <si>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</si>
  <si>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</si>
  <si>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</si>
  <si>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</si>
  <si>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</si>
  <si>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</si>
  <si>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</si>
  <si>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</si>
  <si>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</si>
  <si>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</si>
  <si>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</si>
  <si>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</si>
  <si>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</si>
  <si>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</si>
  <si>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</si>
  <si>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</si>
  <si>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</si>
  <si>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</si>
  <si>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</si>
  <si>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</si>
  <si>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</si>
  <si>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</si>
  <si>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</si>
  <si>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</si>
  <si>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</si>
  <si>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</si>
  <si>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</si>
  <si>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</si>
  <si>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</si>
  <si>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</si>
  <si>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</si>
  <si>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</si>
  <si>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</si>
  <si>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</si>
  <si>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</si>
  <si>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</si>
  <si>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</si>
  <si>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</si>
  <si>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</si>
  <si>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</si>
  <si>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</si>
  <si>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</si>
  <si>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</si>
  <si>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</si>
  <si>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</si>
  <si>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</si>
  <si>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</si>
  <si>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</si>
  <si>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</si>
  <si>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</si>
  <si>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</si>
  <si>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</si>
  <si>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</si>
  <si>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</si>
  <si>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</si>
  <si>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</si>
  <si>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</si>
  <si>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</si>
  <si>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</si>
  <si>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</si>
  <si>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</si>
  <si>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</si>
  <si>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</si>
  <si>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</si>
  <si>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</si>
  <si>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</si>
  <si>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</si>
  <si>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</si>
  <si>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</si>
  <si>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</si>
  <si>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</si>
  <si>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</si>
  <si>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</si>
  <si>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</si>
  <si>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</si>
  <si>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</si>
  <si>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</si>
  <si>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</si>
  <si>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</si>
  <si>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</si>
  <si>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</si>
  <si>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</si>
  <si>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</si>
  <si>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</si>
  <si>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</si>
  <si>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</si>
  <si>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</si>
  <si>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</si>
  <si>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</si>
  <si>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</si>
  <si>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</si>
  <si>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</si>
  <si>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</si>
  <si>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</si>
  <si>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</si>
  <si>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</si>
  <si>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</si>
  <si>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</si>
  <si>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</si>
  <si>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</si>
  <si>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</si>
  <si>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</si>
  <si>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</si>
  <si>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</si>
  <si>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</si>
  <si>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</si>
  <si>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</si>
  <si>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</si>
  <si>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</si>
  <si>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</si>
  <si>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</si>
  <si>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</si>
  <si>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</si>
  <si>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</si>
  <si>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</si>
  <si>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</si>
  <si>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</si>
  <si>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</si>
  <si>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</si>
  <si>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</si>
  <si>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</si>
  <si>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</si>
  <si>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</si>
  <si>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</si>
  <si>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</si>
  <si>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</si>
  <si>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</si>
  <si>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</si>
  <si>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</si>
  <si>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</si>
  <si>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</si>
  <si>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</si>
  <si>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</si>
  <si>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</si>
  <si>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</si>
  <si>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</si>
  <si>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</si>
  <si>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</si>
  <si>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</si>
  <si>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</si>
  <si>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</si>
  <si>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</si>
  <si>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</si>
  <si>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</si>
  <si>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</si>
  <si>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</si>
  <si>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</si>
  <si>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</si>
  <si>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</si>
  <si>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</si>
  <si>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</si>
  <si>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</si>
  <si>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</si>
  <si>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</si>
  <si>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</si>
  <si>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</si>
  <si>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</si>
  <si>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</si>
  <si>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</si>
  <si>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</si>
  <si>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</si>
  <si>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</si>
  <si>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</si>
  <si>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</si>
  <si>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</si>
  <si>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</si>
  <si>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</si>
  <si>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</si>
  <si>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</si>
  <si>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</si>
  <si>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</si>
  <si>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</si>
  <si>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</si>
  <si>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</si>
  <si>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</si>
  <si>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</si>
  <si>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</si>
  <si>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</si>
  <si>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</si>
  <si>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</si>
  <si>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</si>
  <si>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</si>
  <si>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</si>
  <si>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</si>
  <si>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</si>
  <si>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</si>
  <si>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</si>
  <si>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</si>
  <si>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</si>
  <si>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</si>
  <si>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</si>
  <si>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</si>
  <si>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</si>
  <si>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</si>
  <si>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</si>
  <si>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</si>
  <si>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</si>
  <si>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</si>
  <si>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</si>
  <si>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</si>
  <si>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</si>
  <si>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</si>
  <si>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</si>
  <si>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</si>
  <si>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</si>
  <si>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</si>
  <si>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</si>
  <si>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</si>
  <si>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</si>
  <si>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</si>
  <si>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</si>
  <si>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</si>
  <si>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</si>
  <si>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</si>
  <si>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</si>
  <si>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</si>
  <si>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</si>
  <si>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</si>
  <si>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</si>
  <si>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</si>
  <si>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</si>
  <si>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</si>
  <si>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</si>
  <si>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</si>
  <si>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</si>
  <si>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</si>
  <si>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</si>
  <si>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</si>
  <si>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</si>
  <si>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</si>
  <si>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</si>
  <si>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</si>
  <si>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</si>
  <si>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</si>
  <si>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</si>
  <si>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</si>
  <si>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</si>
  <si>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</si>
  <si>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</si>
  <si>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</si>
  <si>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</si>
  <si>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</si>
  <si>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</si>
  <si>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</si>
  <si>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</si>
  <si>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</si>
  <si>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</si>
  <si>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</si>
  <si>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</si>
  <si>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</si>
  <si>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</si>
  <si>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</si>
  <si>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</si>
  <si>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</si>
  <si>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</si>
  <si>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</si>
  <si>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</si>
  <si>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</si>
  <si>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</si>
  <si>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</si>
  <si>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</si>
  <si>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</si>
  <si>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</si>
  <si>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</si>
  <si>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</si>
  <si>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</si>
  <si>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</si>
  <si>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</si>
  <si>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</si>
  <si>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</si>
  <si>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</si>
  <si>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</si>
  <si>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</si>
  <si>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</si>
  <si>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</si>
  <si>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</si>
  <si>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</si>
  <si>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</si>
  <si>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</si>
  <si>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</si>
  <si>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</si>
  <si>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</si>
  <si>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</si>
  <si>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</si>
  <si>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</si>
  <si>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</si>
  <si>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</si>
  <si>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</si>
  <si>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</si>
  <si>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</si>
  <si>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</si>
  <si>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</si>
  <si>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</si>
  <si>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</si>
  <si>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</si>
  <si>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</si>
  <si>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</si>
  <si>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</si>
  <si>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</si>
  <si>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</si>
  <si>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</si>
  <si>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</si>
  <si>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</si>
  <si>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</si>
  <si>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</si>
  <si>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</si>
  <si>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</si>
  <si>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</si>
  <si>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</si>
  <si>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</si>
  <si>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</si>
  <si>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</si>
  <si>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</si>
  <si>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</si>
  <si>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</si>
  <si>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</si>
  <si>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</si>
  <si>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</si>
  <si>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</si>
  <si>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</si>
  <si>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</si>
  <si>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</si>
  <si>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</si>
  <si>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</si>
  <si>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</si>
  <si>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</si>
  <si>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</si>
  <si>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</si>
  <si>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</si>
  <si>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</si>
  <si>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</si>
  <si>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</si>
  <si>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</si>
  <si>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</si>
  <si>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</si>
  <si>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</si>
  <si>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</si>
  <si>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</si>
  <si>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</si>
  <si>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</si>
  <si>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</si>
  <si>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</si>
  <si>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</si>
  <si>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</si>
  <si>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</si>
  <si>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</si>
  <si>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</si>
  <si>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</si>
  <si>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</si>
  <si>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</si>
  <si>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</si>
  <si>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</si>
  <si>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</si>
  <si>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</si>
  <si>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</si>
  <si>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</si>
  <si>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</si>
  <si>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</si>
  <si>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</si>
  <si>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</si>
  <si>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</si>
  <si>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</si>
  <si>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</si>
  <si>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</si>
  <si>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</si>
  <si>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</si>
  <si>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</si>
  <si>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</si>
  <si>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</si>
  <si>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</si>
  <si>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</si>
  <si>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</si>
  <si>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</si>
  <si>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</si>
  <si>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</si>
  <si>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</si>
  <si>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</si>
  <si>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</si>
  <si>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</si>
  <si>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</si>
  <si>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</si>
  <si>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</si>
  <si>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</si>
  <si>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</si>
  <si>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</si>
  <si>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</si>
  <si>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</si>
  <si>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</si>
  <si>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</si>
  <si>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</si>
  <si>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</si>
  <si>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</si>
  <si>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</si>
  <si>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</si>
  <si>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</si>
  <si>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</si>
  <si>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</si>
  <si>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</si>
  <si>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</si>
  <si>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</si>
  <si>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</si>
  <si>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</si>
  <si>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</si>
  <si>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</si>
  <si>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</si>
  <si>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</si>
  <si>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</si>
  <si>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</si>
  <si>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</si>
  <si>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</si>
  <si>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</si>
  <si>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</si>
  <si>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</si>
  <si>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</si>
  <si>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</si>
  <si>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</si>
  <si>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</si>
  <si>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</si>
  <si>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</si>
  <si>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</si>
  <si>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</si>
  <si>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</si>
  <si>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</si>
  <si>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</si>
  <si>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</si>
  <si>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</si>
  <si>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</si>
  <si>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</si>
  <si>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</si>
  <si>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</si>
  <si>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</si>
  <si>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</si>
  <si>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</si>
  <si>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</si>
  <si>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</si>
  <si>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</si>
  <si>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</si>
  <si>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</si>
  <si>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</si>
  <si>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</si>
  <si>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</si>
  <si>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</si>
  <si>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</si>
  <si>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</si>
  <si>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</si>
  <si>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</si>
  <si>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</si>
  <si>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</si>
  <si>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</si>
  <si>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</si>
  <si>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</si>
  <si>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</si>
  <si>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</si>
  <si>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</si>
  <si>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</si>
  <si>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</si>
  <si>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</si>
  <si>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</si>
  <si>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</si>
  <si>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</si>
  <si>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</si>
  <si>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</si>
  <si>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</si>
  <si>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</si>
  <si>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</si>
  <si>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</si>
  <si>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</si>
  <si>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</si>
  <si>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</si>
  <si>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</si>
  <si>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</si>
  <si>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</si>
  <si>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</si>
  <si>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</si>
  <si>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</si>
  <si>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</si>
  <si>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</si>
  <si>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</si>
  <si>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</si>
  <si>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</si>
  <si>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</si>
  <si>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</si>
  <si>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</si>
  <si>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</si>
  <si>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</si>
  <si>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</si>
  <si>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</si>
  <si>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</si>
  <si>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</si>
  <si>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</si>
  <si>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</si>
  <si>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</si>
  <si>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</si>
  <si>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</si>
  <si>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</si>
  <si>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</si>
  <si>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</si>
  <si>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</si>
  <si>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</si>
  <si>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</si>
  <si>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</si>
  <si>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</si>
  <si>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</si>
  <si>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</si>
  <si>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</si>
  <si>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</si>
  <si>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</si>
  <si>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</si>
  <si>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</si>
  <si>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</si>
  <si>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</si>
  <si>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</si>
  <si>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</si>
  <si>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</si>
  <si>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</si>
  <si>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</si>
  <si>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</si>
  <si>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</si>
  <si>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</si>
  <si>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</si>
  <si>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</si>
  <si>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</si>
  <si>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</si>
  <si>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</si>
  <si>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</si>
  <si>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</si>
  <si>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</si>
  <si>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</si>
  <si>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</si>
  <si>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</si>
  <si>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</si>
  <si>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</si>
  <si>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</si>
  <si>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</si>
  <si>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</si>
  <si>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</si>
  <si>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</si>
  <si>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</si>
  <si>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</si>
  <si>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</si>
  <si>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</si>
  <si>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</si>
  <si>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</si>
  <si>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</si>
  <si>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</si>
  <si>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</si>
  <si>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</si>
  <si>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</si>
  <si>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</si>
  <si>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</si>
  <si>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</si>
  <si>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</si>
  <si>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</si>
  <si>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</si>
  <si>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</si>
  <si>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</si>
  <si>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</si>
  <si>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</si>
  <si>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</si>
  <si>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</si>
  <si>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</si>
  <si>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</si>
  <si>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</si>
  <si>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</si>
  <si>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</si>
  <si>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</si>
  <si>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</si>
  <si>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</si>
  <si>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</si>
  <si>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</si>
  <si>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</si>
  <si>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</si>
  <si>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</si>
  <si>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</si>
  <si>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</si>
  <si>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</si>
  <si>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</si>
  <si>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</si>
  <si>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</si>
  <si>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</si>
  <si>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</si>
  <si>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</si>
  <si>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</si>
  <si>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</si>
  <si>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</si>
  <si>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</si>
  <si>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</si>
  <si>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</si>
  <si>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</si>
  <si>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</si>
  <si>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</si>
  <si>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</si>
  <si>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</si>
  <si>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</si>
  <si>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</si>
  <si>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</si>
  <si>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</si>
  <si>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</si>
  <si>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</si>
  <si>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</si>
  <si>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</si>
  <si>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</si>
  <si>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</si>
  <si>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</si>
  <si>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</si>
  <si>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</si>
  <si>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</si>
  <si>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</si>
  <si>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</si>
  <si>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</si>
  <si>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</si>
  <si>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</si>
  <si>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</si>
  <si>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</si>
  <si>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</si>
  <si>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</si>
  <si>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</si>
  <si>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</si>
  <si>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</si>
  <si>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</si>
  <si>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</si>
  <si>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</si>
  <si>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</si>
  <si>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</si>
  <si>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</si>
  <si>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</si>
  <si>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</si>
  <si>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</si>
  <si>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</si>
  <si>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</si>
  <si>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</si>
  <si>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</si>
  <si>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</si>
  <si>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</si>
  <si>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</si>
  <si>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</si>
  <si>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</si>
  <si>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</si>
  <si>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</si>
  <si>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</si>
  <si>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</si>
  <si>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</si>
  <si>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</si>
  <si>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</si>
  <si>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</si>
  <si>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</si>
  <si>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</si>
  <si>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</si>
  <si>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</si>
  <si>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</si>
  <si>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</si>
  <si>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</si>
  <si>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</si>
  <si>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</si>
  <si>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</si>
  <si>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</si>
  <si>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</si>
  <si>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</si>
  <si>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</si>
  <si>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</si>
  <si>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</si>
  <si>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</si>
  <si>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</si>
  <si>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</si>
  <si>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</si>
  <si>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</si>
  <si>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</si>
  <si>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</si>
  <si>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</si>
  <si>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</si>
  <si>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</si>
  <si>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</si>
  <si>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</si>
  <si>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</si>
  <si>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</si>
  <si>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</si>
  <si>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</si>
  <si>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</si>
  <si>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</si>
  <si>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</si>
  <si>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</si>
  <si>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</si>
  <si>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</si>
  <si>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</si>
  <si>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</si>
  <si>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</si>
  <si>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</si>
  <si>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</si>
  <si>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</si>
  <si>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</si>
  <si>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</si>
  <si>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</si>
  <si>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</si>
  <si>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</si>
  <si>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</si>
  <si>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</si>
  <si>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</si>
  <si>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</si>
  <si>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</si>
  <si>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</si>
  <si>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</si>
  <si>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</si>
  <si>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</si>
  <si>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</si>
  <si>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</si>
  <si>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</si>
  <si>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</si>
  <si>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</si>
  <si>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</si>
  <si>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</si>
  <si>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</si>
  <si>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</si>
  <si>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</si>
  <si>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</si>
  <si>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</si>
  <si>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</si>
  <si>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</si>
  <si>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</si>
  <si>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</si>
  <si>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</si>
  <si>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</si>
  <si>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</si>
  <si>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</si>
  <si>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</si>
  <si>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</si>
  <si>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</si>
  <si>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</si>
  <si>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</si>
  <si>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</si>
  <si>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</si>
  <si>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</si>
  <si>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</si>
  <si>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</si>
  <si>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</si>
  <si>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</si>
  <si>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</si>
  <si>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</si>
  <si>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</si>
  <si>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</si>
  <si>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</si>
  <si>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</si>
  <si>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</si>
  <si>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</si>
  <si>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</si>
  <si>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</si>
  <si>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</si>
  <si>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</si>
  <si>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</si>
  <si>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</si>
  <si>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</si>
  <si>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</si>
  <si>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</si>
  <si>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</si>
  <si>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</si>
  <si>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</si>
  <si>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</si>
  <si>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</si>
  <si>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</si>
  <si>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</si>
  <si>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</si>
  <si>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</si>
  <si>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</si>
  <si>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</si>
  <si>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</si>
  <si>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</si>
  <si>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</si>
  <si>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</si>
  <si>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</si>
  <si>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</si>
  <si>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</si>
  <si>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</si>
  <si>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</si>
  <si>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</si>
  <si>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</si>
  <si>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</si>
  <si>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</si>
  <si>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</si>
  <si>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</si>
  <si>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</si>
  <si>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</si>
  <si>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</si>
  <si>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</si>
  <si>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</si>
  <si>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</si>
  <si>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</si>
  <si>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</si>
  <si>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</si>
  <si>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</si>
  <si>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</si>
  <si>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</si>
  <si>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</si>
  <si>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</si>
  <si>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</si>
  <si>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</si>
  <si>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</si>
  <si>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</si>
  <si>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</si>
  <si>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</si>
  <si>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</si>
  <si>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</si>
  <si>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</si>
  <si>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</si>
  <si>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</si>
  <si>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</si>
  <si>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</si>
  <si>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</si>
  <si>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</si>
  <si>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</si>
  <si>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</si>
  <si>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</si>
  <si>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</si>
  <si>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</si>
  <si>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</si>
  <si>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</si>
  <si>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</si>
  <si>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</si>
  <si>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</si>
  <si>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</si>
  <si>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</si>
  <si>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</si>
  <si>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</si>
  <si>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</si>
  <si>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</si>
  <si>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</si>
  <si>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</si>
  <si>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</si>
  <si>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</si>
  <si>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</si>
  <si>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</si>
  <si>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</si>
  <si>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</si>
  <si>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</si>
  <si>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</si>
  <si>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</si>
  <si>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</si>
  <si>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</si>
  <si>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</si>
  <si>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</si>
  <si>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</si>
  <si>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</si>
  <si>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</si>
  <si>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</si>
  <si>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</si>
  <si>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</si>
  <si>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</si>
  <si>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</si>
  <si>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</si>
  <si>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</si>
  <si>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</si>
  <si>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</si>
  <si>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</si>
  <si>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</si>
  <si>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</si>
  <si>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</si>
  <si>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</si>
  <si>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</si>
  <si>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</si>
  <si>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</si>
  <si>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</si>
  <si>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</si>
  <si>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</si>
  <si>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</si>
  <si>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</si>
  <si>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</si>
  <si>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</si>
  <si>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</si>
  <si>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</si>
  <si>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</si>
  <si>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</si>
  <si>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</si>
  <si>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</si>
  <si>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</si>
  <si>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</si>
  <si>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</si>
  <si>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</si>
  <si>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</si>
  <si>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</si>
  <si>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</si>
  <si>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</si>
  <si>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</si>
  <si>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</si>
  <si>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</si>
  <si>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</si>
  <si>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</si>
  <si>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</si>
  <si>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</si>
  <si>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</si>
  <si>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</si>
  <si>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</si>
  <si>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</si>
  <si>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</si>
  <si>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</si>
  <si>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</si>
  <si>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</si>
  <si>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</si>
  <si>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</si>
  <si>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</si>
  <si>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</si>
  <si>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</si>
  <si>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</si>
  <si>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</si>
  <si>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</si>
  <si>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</si>
  <si>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</si>
  <si>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</si>
  <si>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</si>
  <si>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</si>
  <si>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</si>
  <si>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</si>
  <si>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</si>
  <si>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</si>
  <si>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</si>
  <si>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</si>
  <si>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</si>
  <si>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</si>
  <si>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</si>
  <si>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</si>
  <si>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</si>
  <si>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</si>
  <si>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</si>
  <si>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</si>
  <si>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</si>
  <si>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</si>
  <si>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</si>
  <si>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</si>
  <si>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</si>
  <si>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</si>
  <si>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</si>
  <si>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</si>
  <si>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</si>
  <si>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</si>
  <si>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</si>
  <si>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</si>
  <si>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</si>
  <si>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</si>
  <si>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</si>
  <si>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</si>
  <si>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</si>
  <si>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</si>
  <si>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</si>
  <si>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</si>
  <si>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</si>
  <si>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</si>
  <si>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</si>
  <si>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</si>
  <si>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</si>
  <si>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</si>
  <si>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</si>
  <si>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</si>
  <si>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</si>
  <si>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</si>
  <si>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</si>
  <si>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</si>
  <si>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</si>
  <si>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</si>
  <si>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</si>
  <si>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</si>
  <si>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</si>
  <si>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</si>
  <si>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</si>
  <si>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</si>
  <si>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</si>
  <si>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</si>
  <si>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</si>
  <si>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</si>
  <si>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</si>
  <si>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</si>
  <si>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</si>
  <si>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</si>
  <si>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</si>
  <si>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</si>
  <si>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</si>
  <si>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</si>
  <si>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</si>
  <si>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</si>
  <si>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</si>
  <si>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</si>
  <si>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</si>
  <si>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</si>
  <si>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</si>
  <si>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</si>
  <si>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</si>
  <si>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</si>
  <si>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</si>
  <si>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</si>
  <si>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</si>
  <si>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</si>
  <si>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</si>
  <si>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</si>
  <si>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</si>
  <si>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</si>
  <si>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</si>
  <si>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</si>
  <si>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</si>
  <si>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</si>
  <si>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</si>
  <si>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</si>
  <si>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</si>
  <si>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</si>
  <si>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</si>
  <si>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</si>
  <si>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</si>
  <si>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</si>
  <si>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</si>
  <si>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</si>
  <si>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</si>
  <si>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</si>
  <si>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</si>
  <si>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</si>
  <si>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</si>
  <si>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</si>
  <si>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</si>
  <si>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</si>
  <si>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</si>
  <si>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</si>
  <si>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</si>
  <si>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</si>
  <si>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</si>
  <si>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</si>
  <si>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</si>
  <si>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</si>
  <si>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</si>
  <si>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</si>
  <si>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</si>
  <si>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</si>
  <si>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</si>
  <si>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</si>
  <si>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</si>
  <si>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</si>
  <si>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</si>
  <si>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</si>
  <si>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</si>
  <si>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</si>
  <si>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</si>
  <si>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</si>
  <si>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</si>
  <si>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</si>
  <si>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</si>
  <si>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</si>
  <si>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</si>
  <si>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</si>
  <si>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</si>
  <si>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</si>
  <si>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</si>
  <si>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</si>
  <si>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</si>
  <si>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</si>
  <si>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</si>
  <si>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</si>
  <si>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</si>
  <si>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</si>
  <si>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</si>
  <si>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</si>
  <si>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</si>
  <si>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</si>
  <si>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</si>
  <si>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</si>
  <si>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</si>
  <si>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</si>
  <si>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</si>
  <si>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</si>
  <si>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</si>
  <si>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</si>
  <si>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</si>
  <si>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</si>
  <si>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</si>
  <si>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</si>
  <si>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</si>
  <si>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</si>
  <si>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</si>
  <si>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</si>
  <si>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</si>
  <si>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</si>
  <si>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</si>
  <si>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</si>
  <si>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</si>
  <si>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</si>
  <si>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</si>
  <si>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</si>
  <si>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</si>
  <si>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</si>
  <si>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</si>
  <si>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</si>
  <si>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</si>
  <si>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</si>
  <si>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</si>
  <si>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</si>
  <si>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</si>
  <si>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</si>
  <si>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</si>
  <si>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</si>
  <si>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</si>
  <si>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</si>
  <si>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</si>
  <si>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</si>
  <si>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</si>
  <si>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</si>
  <si>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</si>
  <si>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</si>
  <si>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</si>
  <si>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</si>
  <si>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</si>
  <si>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</si>
  <si>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</si>
  <si>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</si>
  <si>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</si>
  <si>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</si>
  <si>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</si>
  <si>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</si>
  <si>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</si>
  <si>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</si>
  <si>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</si>
  <si>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</si>
  <si>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</si>
  <si>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</si>
  <si>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</si>
  <si>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</si>
  <si>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</si>
  <si>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</si>
  <si>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</si>
  <si>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</si>
  <si>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</si>
  <si>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</si>
  <si>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</si>
  <si>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</si>
  <si>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</si>
  <si>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</si>
  <si>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</si>
  <si>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</si>
  <si>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</si>
  <si>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</si>
  <si>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</si>
  <si>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</si>
  <si>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</si>
  <si>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</si>
  <si>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</si>
  <si>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</si>
  <si>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</si>
  <si>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</si>
  <si>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</si>
  <si>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</si>
  <si>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</si>
  <si>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</si>
  <si>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</si>
  <si>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</si>
  <si>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</si>
  <si>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</si>
  <si>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</si>
  <si>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</si>
  <si>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</si>
  <si>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</si>
  <si>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</si>
  <si>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</si>
  <si>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</si>
  <si>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</si>
  <si>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</si>
  <si>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</si>
  <si>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</si>
  <si>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</si>
  <si>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</si>
  <si>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</si>
  <si>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</si>
  <si>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</si>
  <si>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</si>
  <si>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</si>
  <si>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</si>
  <si>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</si>
  <si>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</si>
  <si>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</si>
  <si>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</si>
  <si>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</si>
  <si>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</si>
  <si>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</si>
  <si>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</si>
  <si>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</si>
  <si>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</si>
  <si>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</si>
  <si>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</si>
  <si>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</si>
  <si>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</si>
  <si>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</si>
  <si>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</si>
  <si>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</si>
  <si>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</si>
  <si>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</si>
  <si>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</si>
  <si>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</si>
  <si>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</si>
  <si>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</si>
  <si>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</si>
  <si>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</si>
  <si>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</si>
  <si>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</si>
  <si>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</si>
  <si>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</si>
  <si>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</si>
  <si>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</si>
  <si>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</si>
  <si>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</si>
  <si>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</si>
  <si>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</si>
  <si>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</si>
  <si>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</si>
  <si>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</si>
  <si>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</si>
  <si>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</si>
  <si>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</si>
  <si>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</si>
  <si>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</si>
  <si>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</si>
  <si>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</si>
  <si>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</si>
  <si>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</si>
  <si>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</si>
  <si>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</si>
  <si>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</si>
  <si>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</si>
  <si>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</si>
  <si>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</si>
  <si>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</si>
  <si>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</si>
  <si>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</si>
  <si>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</si>
  <si>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</si>
  <si>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</si>
  <si>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</si>
  <si>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</si>
  <si>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</si>
  <si>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</si>
  <si>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</si>
  <si>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</si>
  <si>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</si>
  <si>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</si>
  <si>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</si>
  <si>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</si>
  <si>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</si>
  <si>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</si>
  <si>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</si>
  <si>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</si>
  <si>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</si>
  <si>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</si>
  <si>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</si>
  <si>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</si>
  <si>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</si>
  <si>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</si>
  <si>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</si>
  <si>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</si>
  <si>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</si>
  <si>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</si>
  <si>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</si>
  <si>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</si>
  <si>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</si>
  <si>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</si>
  <si>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</si>
  <si>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</si>
  <si>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</si>
  <si>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</si>
  <si>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</si>
  <si>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</si>
  <si>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</si>
  <si>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</si>
  <si>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</si>
  <si>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</si>
  <si>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</si>
  <si>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</si>
  <si>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</si>
  <si>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</si>
  <si>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</si>
  <si>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</si>
  <si>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</si>
  <si>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</si>
  <si>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</si>
  <si>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</si>
  <si>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</si>
  <si>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</si>
  <si>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</si>
  <si>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</si>
  <si>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</si>
  <si>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</si>
  <si>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</si>
  <si>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</si>
  <si>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</si>
  <si>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</si>
  <si>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</si>
  <si>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</si>
  <si>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</si>
  <si>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</si>
  <si>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</si>
  <si>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</si>
  <si>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</si>
  <si>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</si>
  <si>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</si>
  <si>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</si>
  <si>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</si>
  <si>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</si>
  <si>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</si>
  <si>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</si>
  <si>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</si>
  <si>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</si>
  <si>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</si>
  <si>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</si>
  <si>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</si>
  <si>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</si>
  <si>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</si>
  <si>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</si>
  <si>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</si>
  <si>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</si>
  <si>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</si>
  <si>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</si>
  <si>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</si>
  <si>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</si>
  <si>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</si>
  <si>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</si>
  <si>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</si>
  <si>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</si>
  <si>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</si>
  <si>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</si>
  <si>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</si>
  <si>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</si>
  <si>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</si>
  <si>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</si>
  <si>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</si>
  <si>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</si>
  <si>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</si>
  <si>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</si>
  <si>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</si>
  <si>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</si>
  <si>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</si>
  <si>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</si>
  <si>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</si>
  <si>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</si>
  <si>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</si>
  <si>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</si>
  <si>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</si>
  <si>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</si>
  <si>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</si>
  <si>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</si>
  <si>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</si>
  <si>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</si>
  <si>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</si>
  <si>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</si>
  <si>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</si>
  <si>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</si>
  <si>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</si>
  <si>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</si>
  <si>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</si>
  <si>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</si>
  <si>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</si>
  <si>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</si>
  <si>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</si>
  <si>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</si>
  <si>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</si>
  <si>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</si>
  <si>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</si>
  <si>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</si>
  <si>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</si>
  <si>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</si>
  <si>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</si>
  <si>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</si>
  <si>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</si>
  <si>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</si>
  <si>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</si>
  <si>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</si>
  <si>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</si>
  <si>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</si>
  <si>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</si>
  <si>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</si>
  <si>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</si>
  <si>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</si>
  <si>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</si>
  <si>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</si>
  <si>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</si>
  <si>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</si>
  <si>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</si>
  <si>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</si>
  <si>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</si>
  <si>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</si>
  <si>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</si>
  <si>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</si>
  <si>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</si>
  <si>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</si>
  <si>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</si>
  <si>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</si>
  <si>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</si>
  <si>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</si>
  <si>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</si>
  <si>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</si>
  <si>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</si>
  <si>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</si>
  <si>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</si>
  <si>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</si>
  <si>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</si>
  <si>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</si>
  <si>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</si>
  <si>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</si>
  <si>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</si>
  <si>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</si>
  <si>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</si>
  <si>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</si>
  <si>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</si>
  <si>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</si>
  <si>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</si>
  <si>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</si>
  <si>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</si>
  <si>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</si>
  <si>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</si>
  <si>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</si>
  <si>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</si>
  <si>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</si>
  <si>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</si>
  <si>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</si>
  <si>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</si>
  <si>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</si>
  <si>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</si>
  <si>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</si>
  <si>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</si>
  <si>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</si>
  <si>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</si>
  <si>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</si>
  <si>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</si>
  <si>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</si>
  <si>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</si>
  <si>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</si>
  <si>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</si>
  <si>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</si>
  <si>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</si>
  <si>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</si>
  <si>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</si>
  <si>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</si>
  <si>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</si>
  <si>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</si>
  <si>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</si>
  <si>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</si>
  <si>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</si>
  <si>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</si>
  <si>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</si>
  <si>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</si>
  <si>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</si>
  <si>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</si>
  <si>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</si>
  <si>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</si>
  <si>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</si>
  <si>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</si>
  <si>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</si>
  <si>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</si>
  <si>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</si>
  <si>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</si>
  <si>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</si>
  <si>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</si>
  <si>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</si>
  <si>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</si>
  <si>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</si>
  <si>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</si>
  <si>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</si>
  <si>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</si>
  <si>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</si>
  <si>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</si>
  <si>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</si>
  <si>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</si>
  <si>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</si>
  <si>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</si>
  <si>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</si>
  <si>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</si>
  <si>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</si>
  <si>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</si>
  <si>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</si>
  <si>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</si>
  <si>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</si>
  <si>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</si>
  <si>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</si>
  <si>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</si>
  <si>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</si>
  <si>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</si>
  <si>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</si>
  <si>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</si>
  <si>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</si>
  <si>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</si>
  <si>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</si>
  <si>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</si>
  <si>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</si>
  <si>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</si>
  <si>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</si>
  <si>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</si>
  <si>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</si>
  <si>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</si>
  <si>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</si>
  <si>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</si>
  <si>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</si>
  <si>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</si>
  <si>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</si>
  <si>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</si>
  <si>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</si>
  <si>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</si>
  <si>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</si>
  <si>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</si>
  <si>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</si>
  <si>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</si>
  <si>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</si>
  <si>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</si>
  <si>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</si>
  <si>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</si>
  <si>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</si>
  <si>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</si>
  <si>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</si>
  <si>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</si>
  <si>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</si>
  <si>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</si>
  <si>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</si>
  <si>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</si>
  <si>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</si>
  <si>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</si>
  <si>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</si>
  <si>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</si>
  <si>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</si>
  <si>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</si>
  <si>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</si>
  <si>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</si>
  <si>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</si>
  <si>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</si>
  <si>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</si>
  <si>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</si>
  <si>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</si>
  <si>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</si>
  <si>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</si>
  <si>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</si>
  <si>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</si>
  <si>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</si>
  <si>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</si>
  <si>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</si>
  <si>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</si>
  <si>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</si>
  <si>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</si>
  <si>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</si>
  <si>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</si>
  <si>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</si>
  <si>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</si>
  <si>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</si>
  <si>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</si>
  <si>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</si>
  <si>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</si>
  <si>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</si>
  <si>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</si>
  <si>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</si>
  <si>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</si>
  <si>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</si>
  <si>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</si>
  <si>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</si>
  <si>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</si>
  <si>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</si>
  <si>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</si>
  <si>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</si>
  <si>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</si>
  <si>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</si>
  <si>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</si>
  <si>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</si>
  <si>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</si>
  <si>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</si>
  <si>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</si>
  <si>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</si>
  <si>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</si>
  <si>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</si>
  <si>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</si>
  <si>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</si>
  <si>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</si>
  <si>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</si>
  <si>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</si>
  <si>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</si>
  <si>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</si>
  <si>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</si>
  <si>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</si>
  <si>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</si>
  <si>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</si>
  <si>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</si>
  <si>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</si>
  <si>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</si>
  <si>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</si>
  <si>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</si>
  <si>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</si>
  <si>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</si>
  <si>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</si>
  <si>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</si>
  <si>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</si>
  <si>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</si>
  <si>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</si>
  <si>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</si>
  <si>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</si>
  <si>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</si>
  <si>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</si>
  <si>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</si>
  <si>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</si>
  <si>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</si>
  <si>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</si>
  <si>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</si>
  <si>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</si>
  <si>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</si>
  <si>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</si>
  <si>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</si>
  <si>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</si>
  <si>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</si>
  <si>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</si>
  <si>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</si>
  <si>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</si>
  <si>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</si>
  <si>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</si>
  <si>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</si>
  <si>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</si>
  <si>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</si>
  <si>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</si>
  <si>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</si>
  <si>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</si>
  <si>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</si>
  <si>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</si>
  <si>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</si>
  <si>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</si>
  <si>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</si>
  <si>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</si>
  <si>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</si>
  <si>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</si>
  <si>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</si>
  <si>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</si>
  <si>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</si>
  <si>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</si>
  <si>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</si>
  <si>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</si>
  <si>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</si>
  <si>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</si>
  <si>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</si>
  <si>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</si>
  <si>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</si>
  <si>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</si>
  <si>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</si>
  <si>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</si>
  <si>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</si>
  <si>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</si>
  <si>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</si>
  <si>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</si>
  <si>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</si>
  <si>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</si>
  <si>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</si>
  <si>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</si>
  <si>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</si>
  <si>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</si>
  <si>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</si>
  <si>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</si>
  <si>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</si>
  <si>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</si>
  <si>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</si>
  <si>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</si>
  <si>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</si>
  <si>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</si>
  <si>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</si>
  <si>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</si>
  <si>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</si>
  <si>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</si>
  <si>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</si>
  <si>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</si>
  <si>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</si>
  <si>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</si>
  <si>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</si>
  <si>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</si>
  <si>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</si>
  <si>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</si>
  <si>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</si>
  <si>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</si>
  <si>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</si>
  <si>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</si>
  <si>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</si>
  <si>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</si>
  <si>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</si>
  <si>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</si>
  <si>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</si>
  <si>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</si>
  <si>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</si>
  <si>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</si>
  <si>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</si>
  <si>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</si>
  <si>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</si>
  <si>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</si>
  <si>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</si>
  <si>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</si>
  <si>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</si>
  <si>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</si>
  <si>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</si>
  <si>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</si>
  <si>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</si>
  <si>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</si>
  <si>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</si>
  <si>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</si>
  <si>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</si>
  <si>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</si>
  <si>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</si>
  <si>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</si>
  <si>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</si>
  <si>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</si>
  <si>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</si>
  <si>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</si>
  <si>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</si>
  <si>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</si>
  <si>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</si>
  <si>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</si>
  <si>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</si>
  <si>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</si>
  <si>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</si>
  <si>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</si>
  <si>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</si>
  <si>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</si>
  <si>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</si>
  <si>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</si>
  <si>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</si>
  <si>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</si>
  <si>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</si>
  <si>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</si>
  <si>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</si>
  <si>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</si>
  <si>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</si>
  <si>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</si>
  <si>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</si>
  <si>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</si>
  <si>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</si>
  <si>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</si>
  <si>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</si>
  <si>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</si>
  <si>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</si>
  <si>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</si>
  <si>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</si>
  <si>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</si>
  <si>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</si>
  <si>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</si>
  <si>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</si>
  <si>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</si>
  <si>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</si>
  <si>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</si>
  <si>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</si>
  <si>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</si>
  <si>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</si>
  <si>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</si>
  <si>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</si>
  <si>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</si>
  <si>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</si>
  <si>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</si>
  <si>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</si>
  <si>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</si>
  <si>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</si>
  <si>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</si>
  <si>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</si>
  <si>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</si>
  <si>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</si>
  <si>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</si>
  <si>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</si>
  <si>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</si>
  <si>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</si>
  <si>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</si>
  <si>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</si>
  <si>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</si>
  <si>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</si>
  <si>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</si>
  <si>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</si>
  <si>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</si>
  <si>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</si>
  <si>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</si>
  <si>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</si>
  <si>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</si>
  <si>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</si>
  <si>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</si>
  <si>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</si>
  <si>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</si>
  <si>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</si>
  <si>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</si>
  <si>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</si>
  <si>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</si>
  <si>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</si>
  <si>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</si>
  <si>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</si>
  <si>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</si>
  <si>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</si>
  <si>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</si>
  <si>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</si>
  <si>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</si>
  <si>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</si>
  <si>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</si>
  <si>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</si>
  <si>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</si>
  <si>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</si>
  <si>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</si>
  <si>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</si>
  <si>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</si>
  <si>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</si>
  <si>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</si>
  <si>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</si>
  <si>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</si>
  <si>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</si>
  <si>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</si>
  <si>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</si>
  <si>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</si>
  <si>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</si>
  <si>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</si>
  <si>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</si>
  <si>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</si>
  <si>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</si>
  <si>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</si>
  <si>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</si>
  <si>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</si>
  <si>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</si>
  <si>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</si>
  <si>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</si>
  <si>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</si>
  <si>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</si>
  <si>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</si>
  <si>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</si>
  <si>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</si>
  <si>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</si>
  <si>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</si>
  <si>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</si>
  <si>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</si>
  <si>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</si>
  <si>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</si>
  <si>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</si>
  <si>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</si>
  <si>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</si>
  <si>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</si>
  <si>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</si>
  <si>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</si>
  <si>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</si>
  <si>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</si>
  <si>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</si>
  <si>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</si>
  <si>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</si>
  <si>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</si>
  <si>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</si>
  <si>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</si>
  <si>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</si>
  <si>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</si>
  <si>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</si>
  <si>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</si>
  <si>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</si>
  <si>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</si>
  <si>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</si>
  <si>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</si>
  <si>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</si>
  <si>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</si>
  <si>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</si>
  <si>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</si>
  <si>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</si>
  <si>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</si>
  <si>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</si>
  <si>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</si>
  <si>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</si>
  <si>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</si>
  <si>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</si>
  <si>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</si>
  <si>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</si>
  <si>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</si>
  <si>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</si>
  <si>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</si>
  <si>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</si>
  <si>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</si>
  <si>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</si>
  <si>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</si>
  <si>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</si>
  <si>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</si>
  <si>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</si>
  <si>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</si>
  <si>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</si>
  <si>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</si>
  <si>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</si>
  <si>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</si>
  <si>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</si>
  <si>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</si>
  <si>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</si>
  <si>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</si>
  <si>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</si>
  <si>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</si>
  <si>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</si>
  <si>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</si>
  <si>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</si>
  <si>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</si>
  <si>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</si>
  <si>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</si>
  <si>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</si>
  <si>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</si>
  <si>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</si>
  <si>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</si>
  <si>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</si>
  <si>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</si>
  <si>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</si>
  <si>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</si>
  <si>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</si>
  <si>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</si>
  <si>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</si>
  <si>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</si>
  <si>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</si>
  <si>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</si>
  <si>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</si>
  <si>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</si>
  <si>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</si>
  <si>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</si>
  <si>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</si>
  <si>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</si>
  <si>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</si>
  <si>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</si>
  <si>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</si>
  <si>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</si>
  <si>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</si>
  <si>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</si>
  <si>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</si>
  <si>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</si>
  <si>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</si>
  <si>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</si>
  <si>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</si>
  <si>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</si>
  <si>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</si>
  <si>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</si>
  <si>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</si>
  <si>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</si>
  <si>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</si>
  <si>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</si>
  <si>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</si>
  <si>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</si>
  <si>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</si>
  <si>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</si>
  <si>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</si>
  <si>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</si>
  <si>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</si>
  <si>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</si>
  <si>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</si>
  <si>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</si>
  <si>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</si>
  <si>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</si>
  <si>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</si>
  <si>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</si>
  <si>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</si>
  <si>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</si>
  <si>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</si>
  <si>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</si>
  <si>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</si>
  <si>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</si>
  <si>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</si>
  <si>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</si>
  <si>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</si>
  <si>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</si>
  <si>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</si>
  <si>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</si>
  <si>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</si>
  <si>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</si>
  <si>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</si>
  <si>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</si>
  <si>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</si>
  <si>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</si>
  <si>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</si>
  <si>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</si>
  <si>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</si>
  <si>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</si>
  <si>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</si>
  <si>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</si>
  <si>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</si>
  <si>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</si>
  <si>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</si>
  <si>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</si>
  <si>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</si>
  <si>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</si>
  <si>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</si>
  <si>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</si>
  <si>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</si>
  <si>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</si>
  <si>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</si>
  <si>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</si>
  <si>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</si>
  <si>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</si>
  <si>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</si>
  <si>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</si>
  <si>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</si>
  <si>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</si>
  <si>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</si>
  <si>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</si>
  <si>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</si>
  <si>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</si>
  <si>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</si>
  <si>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</si>
  <si>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</si>
  <si>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</si>
  <si>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</si>
  <si>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</si>
  <si>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</si>
  <si>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</si>
  <si>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</si>
  <si>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</si>
  <si>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</si>
  <si>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</si>
  <si>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</si>
  <si>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</si>
  <si>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</si>
  <si>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</si>
  <si>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</si>
  <si>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</si>
  <si>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</si>
  <si>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</si>
  <si>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</si>
  <si>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</si>
  <si>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</si>
  <si>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</si>
  <si>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</si>
  <si>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</si>
  <si>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</si>
  <si>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</si>
  <si>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</si>
  <si>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</si>
  <si>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</si>
  <si>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</si>
  <si>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</si>
  <si>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</si>
  <si>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</si>
  <si>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</si>
  <si>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</si>
  <si>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</si>
  <si>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</si>
  <si>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</si>
  <si>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</si>
  <si>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</si>
  <si>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</si>
  <si>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</si>
  <si>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</si>
  <si>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</si>
  <si>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</si>
  <si>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</si>
  <si>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</si>
  <si>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</si>
  <si>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</si>
  <si>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</si>
  <si>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</si>
  <si>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</si>
  <si>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</si>
  <si>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</si>
  <si>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</si>
  <si>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</si>
  <si>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</si>
  <si>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</si>
  <si>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</si>
  <si>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</si>
  <si>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</si>
  <si>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</si>
  <si>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</si>
  <si>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</si>
  <si>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</si>
  <si>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</si>
  <si>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</si>
  <si>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</si>
  <si>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</si>
  <si>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</si>
  <si>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</si>
  <si>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</si>
  <si>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</si>
  <si>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</si>
  <si>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</si>
  <si>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</si>
  <si>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</si>
  <si>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</si>
  <si>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</si>
  <si>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</si>
  <si>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</si>
  <si>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</si>
  <si>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</si>
  <si>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</si>
  <si>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</si>
  <si>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</si>
  <si>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</si>
  <si>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</si>
  <si>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</si>
  <si>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</si>
  <si>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</si>
  <si>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</si>
  <si>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</si>
  <si>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</si>
  <si>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</si>
  <si>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</si>
  <si>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</si>
  <si>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</si>
  <si>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</si>
  <si>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</si>
  <si>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</si>
  <si>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</si>
  <si>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</si>
  <si>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</si>
  <si>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</si>
  <si>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</si>
  <si>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</si>
  <si>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</si>
  <si>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</si>
  <si>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</si>
  <si>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</si>
  <si>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</si>
  <si>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</si>
  <si>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</si>
  <si>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</si>
  <si>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</si>
  <si>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</si>
  <si>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</si>
  <si>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</si>
  <si>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</si>
  <si>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</si>
  <si>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</si>
  <si>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</si>
  <si>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</si>
  <si>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</si>
  <si>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</si>
  <si>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</si>
  <si>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</si>
  <si>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</si>
  <si>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</si>
  <si>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</si>
  <si>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</si>
  <si>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</si>
  <si>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</si>
  <si>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</si>
  <si>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</si>
  <si>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</si>
  <si>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</si>
  <si>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</si>
  <si>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</si>
  <si>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</si>
  <si>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</si>
  <si>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</si>
  <si>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</si>
  <si>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</si>
  <si>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</si>
  <si>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</si>
  <si>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</si>
  <si>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</si>
  <si>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</si>
  <si>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</si>
  <si>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</si>
  <si>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</si>
  <si>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</si>
  <si>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</si>
  <si>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</si>
  <si>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</si>
  <si>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</si>
  <si>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</si>
  <si>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</si>
  <si>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</si>
  <si>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</si>
  <si>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</si>
  <si>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</si>
  <si>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</si>
  <si>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</si>
  <si>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</si>
  <si>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</si>
  <si>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</si>
  <si>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</si>
  <si>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</si>
  <si>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</si>
  <si>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</si>
  <si>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</si>
  <si>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</si>
  <si>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</si>
  <si>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</si>
  <si>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</si>
  <si>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</si>
  <si>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</si>
  <si>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</si>
  <si>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</si>
  <si>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</si>
  <si>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</si>
  <si>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</si>
  <si>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</si>
  <si>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</si>
  <si>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</si>
  <si>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</si>
  <si>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</si>
  <si>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</si>
  <si>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</si>
  <si>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</si>
  <si>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</si>
  <si>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</si>
  <si>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</si>
  <si>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</si>
  <si>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</si>
  <si>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</si>
  <si>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</si>
  <si>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</si>
  <si>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</si>
  <si>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</si>
  <si>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</si>
  <si>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</si>
  <si>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</si>
  <si>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</si>
  <si>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</si>
  <si>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</si>
  <si>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</si>
  <si>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</si>
  <si>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</si>
  <si>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</si>
  <si>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</si>
  <si>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</si>
  <si>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</si>
  <si>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</si>
  <si>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</si>
  <si>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</si>
  <si>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</si>
  <si>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</si>
  <si>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</si>
  <si>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</si>
  <si>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</si>
  <si>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</si>
  <si>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</si>
  <si>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</si>
  <si>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</si>
  <si>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</si>
  <si>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</si>
  <si>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</si>
  <si>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</si>
  <si>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</si>
  <si>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</si>
  <si>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</si>
  <si>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</si>
  <si>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</si>
  <si>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</si>
  <si>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</si>
  <si>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</si>
  <si>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</si>
  <si>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</si>
  <si>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</si>
  <si>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</si>
  <si>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</si>
  <si>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</si>
  <si>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</si>
  <si>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</si>
  <si>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</si>
  <si>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</si>
  <si>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</si>
  <si>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</si>
  <si>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</si>
  <si>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</si>
  <si>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</si>
  <si>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</si>
  <si>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</si>
  <si>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</si>
  <si>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</si>
  <si>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</si>
  <si>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</si>
  <si>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</si>
  <si>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</si>
  <si>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</si>
  <si>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</si>
  <si>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</si>
  <si>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</si>
  <si>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</si>
  <si>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</si>
  <si>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</si>
  <si>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</si>
  <si>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</si>
  <si>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</si>
  <si>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</si>
  <si>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</si>
  <si>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</si>
  <si>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</si>
  <si>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</si>
  <si>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</si>
  <si>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</si>
  <si>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</si>
  <si>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</si>
  <si>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</si>
  <si>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</si>
  <si>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</si>
  <si>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</si>
  <si>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</si>
  <si>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</si>
  <si>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</si>
  <si>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</si>
  <si>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</si>
  <si>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</si>
  <si>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</si>
  <si>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</si>
  <si>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</si>
  <si>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</si>
  <si>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</si>
  <si>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</si>
  <si>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</si>
  <si>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</si>
  <si>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</si>
  <si>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</si>
  <si>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</si>
  <si>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</si>
  <si>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</si>
  <si>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</si>
  <si>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</si>
  <si>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</si>
  <si>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</si>
  <si>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</si>
  <si>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</si>
  <si>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</si>
  <si>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</si>
  <si>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</si>
  <si>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</si>
  <si>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</si>
  <si>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</si>
  <si>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</si>
  <si>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</si>
  <si>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</si>
  <si>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</si>
  <si>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</si>
  <si>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</si>
  <si>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</si>
  <si>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</si>
  <si>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</si>
  <si>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</si>
  <si>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</si>
  <si>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</si>
  <si>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</si>
  <si>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</si>
  <si>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</si>
  <si>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</si>
  <si>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</si>
  <si>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</si>
  <si>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</si>
  <si>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</si>
  <si>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</si>
  <si>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</si>
  <si>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</si>
  <si>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</si>
  <si>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</si>
  <si>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</si>
  <si>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</si>
  <si>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</si>
  <si>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</si>
  <si>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</si>
  <si>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</si>
  <si>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</si>
  <si>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</si>
  <si>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</si>
  <si>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</si>
  <si>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</si>
  <si>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</si>
  <si>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</si>
  <si>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</si>
  <si>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</si>
  <si>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</si>
  <si>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</si>
  <si>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</si>
  <si>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</si>
  <si>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</si>
  <si>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</si>
  <si>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</si>
  <si>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</si>
  <si>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</si>
  <si>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</si>
  <si>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</si>
  <si>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</si>
  <si>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</si>
  <si>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</si>
  <si>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</si>
  <si>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</si>
  <si>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</si>
  <si>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</si>
  <si>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</si>
  <si>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</si>
  <si>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</si>
  <si>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</si>
  <si>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</si>
  <si>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</si>
  <si>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</si>
  <si>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</si>
  <si>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</si>
  <si>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</si>
  <si>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</si>
  <si>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</si>
  <si>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</si>
  <si>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</si>
  <si>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</si>
  <si>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</si>
  <si>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</si>
  <si>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</si>
  <si>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</si>
  <si>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</si>
  <si>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</si>
  <si>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</si>
  <si>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</si>
  <si>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</si>
  <si>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</si>
  <si>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</si>
  <si>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</si>
  <si>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</si>
  <si>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</si>
  <si>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</si>
  <si>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</si>
  <si>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</si>
  <si>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</si>
  <si>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</si>
  <si>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</si>
  <si>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</si>
  <si>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</si>
  <si>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</si>
  <si>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</si>
  <si>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</si>
  <si>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</si>
  <si>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</si>
  <si>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</si>
  <si>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</si>
  <si>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</si>
  <si>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</si>
  <si>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</si>
  <si>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</si>
  <si>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</si>
  <si>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</si>
  <si>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</si>
  <si>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</si>
  <si>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</si>
  <si>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</si>
  <si>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</si>
  <si>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</si>
  <si>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</si>
  <si>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</si>
  <si>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</si>
  <si>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</si>
  <si>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</si>
  <si>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</si>
  <si>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</si>
  <si>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</si>
  <si>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</si>
  <si>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</si>
  <si>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</si>
  <si>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</si>
  <si>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</si>
  <si>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</si>
  <si>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</si>
  <si>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</si>
  <si>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</si>
  <si>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</si>
  <si>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</si>
  <si>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</si>
  <si>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</si>
  <si>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</si>
  <si>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</si>
  <si>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</si>
  <si>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</si>
  <si>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</si>
  <si>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</si>
  <si>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</si>
  <si>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</si>
  <si>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</si>
  <si>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</si>
  <si>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</si>
  <si>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</si>
  <si>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</si>
  <si>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</si>
  <si>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</si>
  <si>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</si>
  <si>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</si>
  <si>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</si>
  <si>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</si>
  <si>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</si>
  <si>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</si>
  <si>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</si>
  <si>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</si>
  <si>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</si>
  <si>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</si>
  <si>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</si>
  <si>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</si>
  <si>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</si>
  <si>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</si>
  <si>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</si>
  <si>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</si>
  <si>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</si>
  <si>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</si>
  <si>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</si>
  <si>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</si>
  <si>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</si>
  <si>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</si>
  <si>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</si>
  <si>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</si>
  <si>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</si>
  <si>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</si>
  <si>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</si>
  <si>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</si>
  <si>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</si>
  <si>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</si>
  <si>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</si>
  <si>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</si>
  <si>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</si>
  <si>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</si>
  <si>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</si>
  <si>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</si>
  <si>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</si>
  <si>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</si>
  <si>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</si>
  <si>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</si>
  <si>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</si>
  <si>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</si>
  <si>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</si>
  <si>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</si>
  <si>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</si>
  <si>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</si>
  <si>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</si>
  <si>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</si>
  <si>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</si>
  <si>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</si>
  <si>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</si>
  <si>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</si>
  <si>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</si>
  <si>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</si>
  <si>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</si>
  <si>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</si>
  <si>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</si>
  <si>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</si>
  <si>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</si>
  <si>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</si>
  <si>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</si>
  <si>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</si>
  <si>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</si>
  <si>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</si>
  <si>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</si>
  <si>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</si>
  <si>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</si>
  <si>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</si>
  <si>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</si>
  <si>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</si>
  <si>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</si>
  <si>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</si>
  <si>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</si>
  <si>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</si>
  <si>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</si>
  <si>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</si>
  <si>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</si>
  <si>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</si>
  <si>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</si>
  <si>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</si>
  <si>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</si>
  <si>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</si>
  <si>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</si>
  <si>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</si>
  <si>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</si>
  <si>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</si>
  <si>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</si>
  <si>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</si>
  <si>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</si>
  <si>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</si>
  <si>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</si>
  <si>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</si>
  <si>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</si>
  <si>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</si>
  <si>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</si>
  <si>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</si>
  <si>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</si>
  <si>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</si>
  <si>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</si>
  <si>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</si>
  <si>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</si>
  <si>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</si>
  <si>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</si>
  <si>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</si>
  <si>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</si>
  <si>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</si>
  <si>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</si>
  <si>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</si>
  <si>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</si>
  <si>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</si>
  <si>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</si>
  <si>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</si>
  <si>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</si>
  <si>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</si>
  <si>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</si>
  <si>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</si>
  <si>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</si>
  <si>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</si>
  <si>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</si>
  <si>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</si>
  <si>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</si>
  <si>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</si>
  <si>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</si>
  <si>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</si>
  <si>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</si>
  <si>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</si>
  <si>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</si>
  <si>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</si>
  <si>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</si>
  <si>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</si>
  <si>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</si>
  <si>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</si>
  <si>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</si>
  <si>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</si>
  <si>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</si>
  <si>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</si>
  <si>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</si>
  <si>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</si>
  <si>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</si>
  <si>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</si>
  <si>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</si>
  <si>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</si>
  <si>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</si>
  <si>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</si>
  <si>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</si>
  <si>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</si>
  <si>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</si>
  <si>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</si>
  <si>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</si>
  <si>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</si>
  <si>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</si>
  <si>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</si>
  <si>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</si>
  <si>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</si>
  <si>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</si>
  <si>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</si>
  <si>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</si>
  <si>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</si>
  <si>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</si>
  <si>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</si>
  <si>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</si>
  <si>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</si>
  <si>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</si>
  <si>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</si>
  <si>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</si>
  <si>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</si>
  <si>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</si>
  <si>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</si>
  <si>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</si>
  <si>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</si>
  <si>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</si>
  <si>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</si>
  <si>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</si>
  <si>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</si>
  <si>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</si>
  <si>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</si>
  <si>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</si>
  <si>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</si>
  <si>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</si>
  <si>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</si>
  <si>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</si>
  <si>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</si>
  <si>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</si>
  <si>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</si>
  <si>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</si>
  <si>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</si>
  <si>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</si>
  <si>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</si>
  <si>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</si>
  <si>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</si>
  <si>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</si>
  <si>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</si>
  <si>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</si>
  <si>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</si>
  <si>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</si>
  <si>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</si>
  <si>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</si>
  <si>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</si>
  <si>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</si>
  <si>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</si>
  <si>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</si>
  <si>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</si>
  <si>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</si>
  <si>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</si>
  <si>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</si>
  <si>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</si>
  <si>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</si>
  <si>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</si>
  <si>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</si>
  <si>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</si>
  <si>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</si>
  <si>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</si>
  <si>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</si>
  <si>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</si>
  <si>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</si>
  <si>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</si>
  <si>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</si>
  <si>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</si>
  <si>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</si>
  <si>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</si>
  <si>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</si>
  <si>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</si>
  <si>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</si>
  <si>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</si>
  <si>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</si>
  <si>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</si>
  <si>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</si>
  <si>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</si>
  <si>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</si>
  <si>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</si>
  <si>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</si>
  <si>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</si>
  <si>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</si>
  <si>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</si>
  <si>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</si>
  <si>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</si>
  <si>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</si>
  <si>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</si>
  <si>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</si>
  <si>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</si>
  <si>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</si>
  <si>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</si>
  <si>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</si>
  <si>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</si>
  <si>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</si>
  <si>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</si>
  <si>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</si>
  <si>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</si>
  <si>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</si>
  <si>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</si>
  <si>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</si>
  <si>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</si>
  <si>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</si>
  <si>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</si>
  <si>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</si>
  <si>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</si>
  <si>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</si>
  <si>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</si>
  <si>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</si>
  <si>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</si>
  <si>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</si>
  <si>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</si>
  <si>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</si>
  <si>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</si>
  <si>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</si>
  <si>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</si>
  <si>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</si>
  <si>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</si>
  <si>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</si>
  <si>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</si>
  <si>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</si>
  <si>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</si>
  <si>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</si>
  <si>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</si>
  <si>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</si>
  <si>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</si>
  <si>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</si>
  <si>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</si>
  <si>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</si>
  <si>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</si>
  <si>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</si>
  <si>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</si>
  <si>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</si>
  <si>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</si>
  <si>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</si>
  <si>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</si>
  <si>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</si>
  <si>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</si>
  <si>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</si>
  <si>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</si>
  <si>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</si>
  <si>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</si>
  <si>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</si>
  <si>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</si>
  <si>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</si>
  <si>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</si>
  <si>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</si>
  <si>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</si>
  <si>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</si>
  <si>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</si>
  <si>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</si>
  <si>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</si>
  <si>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</si>
  <si>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</si>
  <si>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</si>
  <si>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</si>
  <si>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</si>
  <si>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</si>
  <si>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</si>
  <si>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</si>
  <si>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</si>
  <si>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</si>
  <si>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</si>
  <si>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</si>
  <si>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</si>
  <si>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</si>
  <si>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</si>
  <si>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</si>
  <si>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</si>
  <si>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</si>
  <si>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</si>
  <si>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</si>
  <si>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</si>
  <si>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</si>
  <si>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</si>
  <si>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</si>
  <si>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</si>
  <si>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</si>
  <si>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</si>
  <si>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</si>
  <si>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</si>
  <si>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</si>
  <si>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</si>
  <si>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</si>
  <si>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</si>
  <si>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</si>
  <si>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</si>
  <si>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</si>
  <si>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</si>
  <si>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</si>
  <si>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</si>
  <si>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</si>
  <si>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</si>
  <si>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</si>
  <si>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</si>
  <si>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</si>
  <si>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</si>
  <si>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</si>
  <si>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</si>
  <si>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</si>
  <si>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</si>
  <si>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</si>
  <si>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</si>
  <si>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</si>
  <si>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</si>
  <si>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</si>
  <si>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</si>
  <si>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</si>
  <si>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</si>
  <si>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</si>
  <si>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</si>
  <si>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</si>
  <si>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</si>
  <si>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</si>
  <si>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</si>
  <si>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</si>
  <si>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</si>
  <si>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</si>
  <si>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</si>
  <si>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</si>
  <si>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</si>
  <si>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</si>
  <si>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</si>
  <si>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</si>
  <si>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</si>
  <si>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</si>
  <si>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</si>
  <si>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</si>
  <si>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</si>
  <si>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</si>
  <si>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</si>
  <si>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</si>
  <si>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</si>
  <si>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</si>
  <si>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</si>
  <si>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</si>
  <si>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</si>
  <si>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</si>
  <si>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</si>
  <si>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</si>
  <si>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</si>
  <si>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</si>
  <si>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</si>
  <si>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</si>
  <si>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</si>
  <si>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</si>
  <si>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</si>
  <si>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</si>
  <si>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</si>
  <si>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</si>
  <si>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</si>
  <si>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</si>
  <si>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</si>
  <si>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</si>
  <si>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</si>
  <si>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</si>
  <si>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</si>
  <si>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</si>
  <si>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</si>
  <si>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</si>
  <si>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</si>
  <si>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</si>
  <si>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</si>
  <si>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</si>
  <si>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</si>
  <si>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</si>
  <si>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</si>
  <si>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</si>
  <si>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</si>
  <si>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</si>
  <si>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</si>
  <si>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</si>
  <si>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</si>
  <si>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</si>
  <si>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</si>
  <si>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</si>
  <si>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</si>
  <si>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</si>
  <si>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</si>
  <si>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</si>
  <si>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</si>
  <si>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</si>
  <si>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</si>
  <si>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</si>
  <si>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</si>
  <si>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</si>
  <si>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</si>
  <si>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</si>
  <si>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</si>
  <si>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</si>
  <si>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</si>
  <si>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</si>
  <si>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</si>
  <si>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</si>
  <si>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</si>
  <si>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</si>
  <si>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</si>
  <si>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</si>
  <si>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</si>
  <si>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</si>
  <si>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</si>
  <si>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</si>
  <si>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</si>
  <si>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</si>
  <si>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</si>
  <si>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</si>
  <si>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</si>
  <si>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</si>
  <si>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</si>
  <si>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</si>
  <si>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</si>
  <si>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</si>
  <si>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</si>
  <si>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</si>
  <si>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</si>
  <si>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</si>
  <si>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</si>
  <si>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</si>
  <si>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</si>
  <si>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</si>
  <si>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</si>
  <si>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</si>
  <si>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</si>
  <si>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</si>
  <si>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</si>
  <si>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</si>
  <si>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</si>
  <si>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</si>
  <si>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</si>
  <si>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</si>
  <si>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</si>
  <si>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</si>
  <si>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</si>
  <si>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</si>
  <si>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</si>
  <si>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</si>
  <si>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</si>
  <si>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</si>
  <si>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</si>
  <si>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</si>
  <si>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</si>
  <si>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</si>
  <si>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</si>
  <si>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</si>
  <si>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</si>
  <si>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</si>
  <si>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</si>
  <si>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</si>
  <si>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</si>
  <si>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</si>
  <si>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</si>
  <si>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</si>
  <si>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</si>
  <si>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</si>
  <si>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</si>
  <si>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</si>
  <si>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</si>
  <si>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</si>
  <si>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</si>
  <si>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</si>
  <si>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</si>
  <si>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</si>
  <si>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</si>
  <si>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</si>
  <si>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</si>
  <si>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</si>
  <si>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</si>
  <si>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</si>
  <si>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</si>
  <si>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</si>
  <si>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</si>
  <si>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</si>
  <si>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</si>
  <si>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</si>
  <si>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</si>
  <si>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</si>
  <si>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</si>
  <si>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</si>
  <si>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</si>
  <si>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</si>
  <si>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</si>
  <si>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</si>
  <si>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</si>
  <si>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</si>
  <si>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</si>
  <si>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</si>
  <si>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</si>
  <si>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</si>
  <si>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</si>
  <si>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</si>
  <si>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</si>
  <si>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</si>
  <si>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</si>
  <si>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</si>
  <si>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</si>
  <si>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</si>
  <si>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</si>
  <si>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</si>
  <si>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</si>
  <si>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</si>
  <si>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</si>
  <si>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</si>
  <si>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</si>
  <si>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</si>
  <si>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</si>
  <si>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</si>
  <si>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</si>
  <si>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</si>
  <si>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</si>
  <si>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</si>
  <si>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</si>
  <si>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</si>
  <si>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</si>
  <si>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</si>
  <si>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</si>
  <si>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</si>
  <si>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</si>
  <si>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</si>
  <si>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</si>
  <si>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</si>
  <si>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</si>
  <si>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</si>
  <si>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</si>
  <si>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</si>
  <si>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</si>
  <si>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</si>
  <si>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</si>
  <si>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</si>
  <si>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</si>
  <si>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</si>
  <si>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</si>
  <si>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</si>
  <si>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</si>
  <si>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</si>
  <si>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</si>
  <si>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</si>
  <si>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</si>
  <si>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</si>
  <si>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</si>
  <si>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</si>
  <si>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</si>
  <si>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</si>
  <si>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</si>
  <si>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</si>
  <si>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</si>
  <si>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</si>
  <si>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</si>
  <si>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</si>
  <si>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</si>
  <si>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</si>
  <si>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</si>
  <si>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</si>
  <si>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</si>
  <si>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</si>
  <si>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</si>
  <si>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</si>
  <si>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</si>
  <si>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</si>
  <si>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</si>
  <si>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</si>
  <si>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</si>
  <si>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</si>
  <si>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</si>
  <si>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</si>
  <si>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</si>
  <si>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</si>
  <si>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</si>
  <si>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</si>
  <si>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</si>
  <si>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</si>
  <si>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</si>
  <si>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</si>
  <si>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</si>
  <si>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</si>
  <si>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</si>
  <si>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</si>
  <si>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</si>
  <si>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</si>
  <si>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</si>
  <si>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</si>
  <si>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</si>
  <si>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</si>
  <si>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</si>
  <si>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</si>
  <si>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</si>
  <si>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</si>
  <si>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</si>
  <si>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</si>
  <si>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</si>
  <si>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</si>
  <si>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</si>
  <si>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</si>
  <si>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</si>
  <si>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</si>
  <si>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</si>
  <si>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</si>
  <si>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</si>
  <si>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</si>
  <si>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</si>
  <si>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</si>
  <si>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</si>
  <si>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</si>
  <si>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</si>
  <si>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</si>
  <si>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</si>
  <si>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</si>
  <si>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</si>
  <si>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</si>
  <si>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</si>
  <si>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</si>
  <si>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</si>
  <si>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</si>
  <si>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</si>
  <si>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</si>
  <si>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</si>
  <si>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</si>
  <si>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</si>
  <si>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</si>
  <si>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</si>
  <si>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</si>
  <si>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</si>
  <si>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</si>
  <si>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</si>
  <si>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</si>
  <si>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</si>
  <si>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</si>
  <si>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</si>
  <si>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</si>
  <si>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</si>
  <si>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</si>
  <si>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</si>
  <si>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</si>
  <si>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</si>
  <si>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</si>
  <si>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</si>
  <si>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</si>
  <si>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</si>
  <si>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</si>
  <si>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</si>
  <si>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</si>
  <si>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</si>
  <si>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</si>
  <si>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</si>
  <si>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</si>
  <si>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</si>
  <si>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</si>
  <si>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</si>
  <si>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</si>
  <si>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</si>
  <si>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</si>
  <si>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</si>
  <si>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</si>
  <si>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</si>
  <si>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</si>
  <si>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</si>
  <si>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</si>
  <si>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</si>
  <si>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</si>
  <si>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</si>
  <si>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</si>
  <si>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</si>
  <si>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</si>
  <si>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</si>
  <si>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</si>
  <si>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</si>
  <si>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</si>
  <si>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</si>
  <si>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</si>
  <si>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</si>
  <si>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</si>
  <si>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</si>
  <si>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</si>
  <si>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</si>
  <si>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</si>
  <si>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</si>
  <si>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</si>
  <si>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</si>
  <si>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</si>
  <si>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</si>
  <si>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</si>
  <si>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</si>
  <si>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</si>
  <si>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</si>
  <si>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</si>
  <si>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</si>
  <si>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</si>
  <si>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</si>
  <si>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</si>
  <si>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</si>
  <si>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</si>
  <si>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</si>
  <si>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</si>
  <si>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</si>
  <si>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</si>
  <si>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</si>
  <si>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</si>
  <si>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</si>
  <si>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</si>
  <si>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</si>
  <si>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</si>
  <si>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</si>
  <si>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</si>
  <si>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</si>
  <si>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</si>
  <si>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</si>
  <si>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</si>
  <si>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</si>
  <si>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</si>
  <si>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</si>
  <si>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</si>
  <si>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</si>
  <si>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</si>
  <si>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</si>
  <si>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</si>
  <si>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</si>
  <si>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</si>
  <si>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</si>
  <si>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</si>
  <si>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</si>
  <si>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</si>
  <si>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</si>
  <si>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</si>
  <si>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</si>
  <si>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</si>
  <si>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</si>
  <si>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</si>
  <si>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</si>
  <si>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</si>
  <si>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</si>
  <si>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</si>
  <si>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</si>
  <si>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</si>
  <si>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</si>
  <si>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</si>
  <si>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</si>
  <si>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</si>
  <si>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</si>
  <si>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</si>
  <si>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</si>
  <si>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</si>
  <si>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</si>
  <si>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</si>
  <si>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</si>
  <si>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</si>
  <si>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</si>
  <si>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</si>
  <si>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</si>
  <si>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</si>
  <si>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</si>
  <si>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</si>
  <si>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</si>
  <si>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</si>
  <si>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</si>
  <si>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</si>
  <si>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</si>
  <si>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</si>
  <si>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</si>
  <si>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</si>
  <si>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</si>
  <si>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</si>
  <si>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</si>
  <si>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</si>
  <si>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</si>
  <si>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</si>
  <si>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</si>
  <si>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</si>
  <si>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</si>
  <si>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</si>
  <si>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</si>
  <si>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</si>
  <si>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</si>
  <si>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</si>
  <si>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</si>
  <si>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</si>
  <si>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</si>
  <si>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</si>
  <si>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</si>
  <si>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</si>
  <si>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</si>
  <si>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</si>
  <si>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</si>
  <si>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</si>
  <si>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</si>
  <si>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</si>
  <si>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</si>
  <si>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</si>
  <si>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</si>
  <si>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</si>
  <si>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</si>
  <si>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</si>
  <si>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</si>
  <si>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</si>
  <si>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</si>
  <si>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</si>
  <si>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</si>
  <si>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</si>
  <si>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</si>
  <si>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</si>
  <si>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</si>
  <si>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</si>
  <si>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</si>
  <si>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</si>
  <si>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</si>
  <si>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</si>
  <si>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</si>
  <si>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</si>
  <si>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</si>
  <si>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</si>
  <si>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</si>
  <si>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</si>
  <si>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</si>
  <si>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</si>
  <si>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</si>
  <si>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</si>
  <si>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</si>
  <si>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</si>
  <si>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</si>
  <si>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</si>
  <si>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</si>
  <si>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</si>
  <si>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</si>
  <si>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</si>
  <si>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</si>
  <si>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</si>
  <si>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</si>
  <si>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</si>
  <si>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</si>
  <si>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</si>
  <si>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</si>
  <si>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</si>
  <si>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</si>
  <si>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</si>
  <si>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</si>
  <si>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</si>
  <si>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</si>
  <si>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</si>
  <si>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</si>
  <si>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</si>
  <si>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</si>
  <si>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</si>
  <si>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</si>
  <si>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</si>
  <si>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</si>
  <si>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</si>
  <si>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</si>
  <si>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</si>
  <si>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</si>
  <si>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</si>
  <si>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</si>
  <si>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</si>
  <si>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</si>
  <si>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</si>
  <si>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</si>
  <si>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</si>
  <si>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</si>
  <si>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</si>
  <si>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</si>
  <si>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</si>
  <si>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</si>
  <si>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</si>
  <si>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</si>
  <si>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</si>
  <si>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</si>
  <si>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</si>
  <si>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</si>
  <si>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</si>
  <si>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</si>
  <si>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</si>
  <si>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</si>
  <si>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</si>
  <si>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</si>
  <si>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</si>
  <si>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</si>
  <si>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</si>
  <si>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</si>
  <si>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</si>
  <si>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</si>
  <si>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</si>
  <si>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</si>
  <si>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</si>
  <si>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</si>
  <si>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</si>
  <si>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</si>
  <si>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</si>
  <si>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</si>
  <si>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</si>
  <si>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</si>
  <si>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</si>
  <si>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</si>
  <si>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</si>
  <si>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</si>
  <si>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</si>
  <si>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</si>
  <si>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</si>
  <si>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</si>
  <si>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</si>
  <si>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</si>
  <si>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</si>
  <si>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</si>
  <si>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</si>
  <si>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</si>
  <si>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</si>
  <si>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</si>
  <si>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</si>
  <si>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</si>
  <si>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</si>
  <si>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</si>
  <si>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</si>
  <si>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</si>
  <si>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</si>
  <si>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</si>
  <si>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</si>
  <si>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</si>
  <si>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</si>
  <si>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</si>
  <si>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</si>
  <si>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</si>
  <si>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</si>
  <si>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</si>
  <si>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</si>
  <si>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</si>
  <si>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</si>
  <si>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</si>
  <si>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</si>
  <si>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</si>
  <si>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</si>
  <si>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</si>
  <si>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</si>
  <si>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</si>
  <si>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</si>
  <si>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</si>
  <si>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</si>
  <si>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</si>
  <si>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</si>
  <si>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</si>
  <si>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</si>
  <si>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</si>
  <si>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</si>
  <si>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</si>
  <si>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</si>
  <si>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</si>
  <si>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</si>
  <si>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</si>
  <si>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</si>
  <si>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</si>
  <si>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</si>
  <si>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</si>
  <si>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</si>
  <si>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</si>
  <si>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</si>
  <si>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</si>
  <si>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</si>
  <si>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</si>
  <si>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</si>
  <si>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</si>
  <si>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</si>
  <si>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</si>
  <si>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</si>
  <si>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</si>
  <si>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</si>
  <si>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</si>
  <si>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</si>
  <si>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</si>
  <si>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</si>
  <si>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</si>
  <si>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</si>
  <si>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</si>
  <si>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</si>
  <si>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</si>
  <si>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</si>
  <si>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</si>
  <si>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</si>
  <si>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</si>
  <si>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</si>
  <si>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</si>
  <si>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</si>
  <si>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</si>
  <si>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</si>
  <si>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</si>
  <si>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</si>
  <si>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</si>
  <si>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</si>
  <si>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</si>
  <si>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</si>
  <si>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</si>
  <si>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</si>
  <si>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</si>
  <si>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</si>
  <si>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</si>
  <si>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</si>
  <si>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</si>
  <si>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</si>
  <si>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</si>
  <si>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</si>
  <si>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</si>
  <si>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</si>
  <si>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</si>
  <si>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</si>
  <si>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</si>
  <si>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</si>
  <si>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</si>
  <si>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</si>
  <si>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</si>
  <si>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</si>
  <si>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</si>
  <si>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</si>
  <si>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</si>
  <si>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</si>
  <si>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</si>
  <si>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</si>
  <si>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</si>
  <si>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</si>
  <si>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</si>
  <si>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</si>
  <si>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</si>
  <si>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</si>
  <si>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</si>
  <si>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</si>
  <si>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</si>
  <si>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</si>
  <si>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</si>
  <si>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</si>
  <si>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</si>
  <si>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</si>
  <si>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</si>
  <si>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</si>
  <si>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</si>
  <si>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</si>
  <si>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</si>
  <si>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</si>
  <si>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</si>
  <si>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</si>
  <si>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</si>
  <si>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</si>
  <si>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</si>
  <si>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</si>
  <si>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</si>
  <si>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</si>
  <si>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</si>
  <si>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</si>
  <si>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</si>
  <si>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</si>
  <si>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</si>
  <si>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</si>
  <si>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</si>
  <si>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</si>
  <si>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</si>
  <si>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</si>
  <si>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</si>
  <si>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</si>
  <si>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</si>
  <si>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</si>
  <si>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</si>
  <si>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</si>
  <si>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</si>
  <si>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</si>
  <si>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</si>
  <si>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</si>
  <si>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</si>
  <si>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</si>
  <si>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</si>
  <si>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</si>
  <si>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</si>
  <si>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</si>
  <si>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</si>
  <si>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</si>
  <si>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</si>
  <si>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</si>
  <si>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</si>
  <si>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</si>
  <si>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</si>
  <si>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</si>
  <si>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</si>
  <si>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</si>
  <si>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</si>
  <si>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</si>
  <si>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</si>
  <si>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</si>
  <si>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</si>
  <si>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</si>
  <si>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</si>
  <si>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</si>
  <si>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</si>
  <si>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</si>
  <si>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</si>
  <si>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</si>
  <si>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</si>
  <si>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</si>
  <si>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</si>
  <si>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</si>
  <si>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</si>
  <si>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</si>
  <si>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</si>
  <si>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</si>
  <si>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</si>
  <si>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</si>
  <si>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</si>
  <si>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</si>
  <si>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</si>
  <si>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</si>
  <si>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</si>
  <si>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</si>
  <si>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</si>
  <si>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</si>
  <si>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</si>
  <si>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</si>
  <si>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</si>
  <si>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</si>
  <si>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</si>
  <si>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</si>
  <si>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</si>
  <si>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</si>
  <si>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</si>
  <si>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</si>
  <si>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</si>
  <si>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</si>
  <si>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</si>
  <si>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</si>
  <si>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</si>
  <si>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</si>
  <si>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</si>
  <si>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</si>
  <si>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</si>
  <si>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</si>
  <si>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</si>
  <si>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</si>
  <si>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</si>
  <si>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</si>
  <si>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</si>
  <si>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</si>
  <si>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</si>
  <si>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</si>
  <si>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</si>
  <si>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</si>
  <si>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</si>
  <si>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</si>
  <si>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</si>
  <si>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</si>
  <si>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</si>
  <si>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</si>
  <si>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</si>
  <si>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</si>
  <si>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</si>
  <si>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</si>
  <si>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</si>
  <si>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</si>
  <si>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</si>
  <si>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</si>
  <si>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</si>
  <si>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</si>
  <si>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</si>
  <si>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</si>
  <si>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</si>
  <si>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</si>
  <si>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</si>
  <si>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</si>
  <si>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</si>
  <si>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</si>
  <si>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</si>
  <si>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</si>
  <si>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</si>
  <si>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</si>
  <si>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</si>
  <si>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</si>
  <si>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</si>
  <si>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</si>
  <si>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</si>
  <si>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</si>
  <si>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</si>
  <si>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</si>
  <si>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</si>
  <si>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</si>
  <si>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</si>
  <si>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</si>
  <si>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</si>
  <si>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</si>
  <si>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</si>
  <si>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</si>
  <si>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</si>
  <si>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</si>
  <si>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</si>
  <si>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</si>
  <si>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</si>
  <si>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</si>
  <si>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</si>
  <si>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</si>
  <si>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</si>
  <si>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</si>
  <si>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</si>
  <si>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</si>
  <si>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</si>
  <si>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</si>
  <si>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</si>
  <si>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</si>
  <si>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</si>
  <si>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</si>
  <si>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</si>
  <si>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</si>
  <si>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</si>
  <si>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</si>
  <si>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</si>
  <si>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</si>
  <si>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</si>
  <si>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</si>
  <si>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</si>
  <si>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</si>
  <si>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</si>
  <si>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</si>
  <si>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</si>
  <si>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</si>
  <si>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</si>
  <si>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</si>
  <si>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</si>
  <si>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</si>
  <si>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</si>
  <si>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</si>
  <si>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</si>
  <si>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</si>
  <si>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</si>
  <si>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</si>
  <si>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</si>
  <si>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</si>
  <si>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</si>
  <si>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</si>
  <si>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</si>
  <si>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</si>
  <si>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</si>
  <si>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</si>
  <si>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</si>
  <si>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</si>
  <si>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</si>
  <si>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</si>
  <si>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</si>
  <si>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</si>
  <si>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</si>
  <si>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</si>
  <si>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</si>
  <si>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</si>
  <si>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</si>
  <si>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</si>
  <si>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</si>
  <si>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</si>
  <si>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</si>
  <si>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</si>
  <si>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</si>
  <si>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</si>
  <si>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</si>
  <si>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</si>
  <si>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</si>
  <si>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</si>
  <si>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</si>
  <si>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</si>
  <si>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</si>
  <si>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</si>
  <si>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</si>
  <si>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</si>
  <si>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</si>
  <si>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</si>
  <si>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</si>
  <si>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</si>
  <si>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</si>
  <si>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</si>
  <si>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</si>
  <si>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</si>
  <si>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</si>
  <si>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</si>
  <si>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</si>
  <si>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</si>
  <si>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</si>
  <si>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</si>
  <si>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</si>
  <si>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</si>
  <si>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</si>
  <si>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</si>
  <si>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</si>
  <si>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</si>
  <si>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</si>
  <si>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</si>
  <si>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</si>
  <si>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</si>
  <si>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</si>
  <si>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</si>
  <si>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</si>
  <si>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</si>
  <si>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</si>
  <si>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</si>
  <si>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</si>
  <si>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</si>
  <si>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</si>
  <si>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</si>
  <si>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</si>
  <si>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</si>
  <si>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</si>
  <si>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</si>
  <si>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</si>
  <si>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</si>
  <si>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</si>
  <si>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</si>
  <si>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</si>
  <si>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</si>
  <si>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</si>
  <si>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</si>
  <si>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</si>
  <si>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</si>
  <si>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</si>
  <si>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</si>
  <si>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</si>
  <si>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</si>
  <si>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</si>
  <si>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</si>
  <si>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</si>
  <si>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</si>
  <si>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</si>
  <si>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</si>
  <si>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</si>
  <si>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</si>
  <si>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</si>
  <si>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</si>
  <si>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</si>
  <si>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</si>
  <si>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</si>
  <si>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</si>
  <si>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</si>
  <si>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</si>
  <si>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</si>
  <si>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</si>
  <si>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</si>
  <si>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</si>
  <si>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</si>
  <si>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</si>
  <si>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</si>
  <si>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</si>
  <si>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</si>
  <si>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</si>
  <si>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</si>
  <si>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</si>
  <si>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</si>
  <si>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</si>
  <si>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</si>
  <si>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</si>
  <si>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</si>
  <si>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</si>
  <si>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</si>
  <si>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</si>
  <si>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</si>
  <si>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</si>
  <si>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</si>
  <si>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</si>
  <si>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</si>
  <si>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</si>
  <si>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</si>
  <si>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</si>
  <si>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</si>
  <si>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</si>
  <si>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</si>
  <si>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</si>
  <si>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</si>
  <si>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</si>
  <si>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</si>
  <si>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</si>
  <si>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</si>
  <si>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</si>
  <si>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</si>
  <si>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</si>
  <si>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</si>
  <si>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</si>
  <si>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</si>
  <si>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</si>
  <si>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</si>
  <si>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</si>
  <si>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</si>
  <si>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</si>
  <si>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</si>
  <si>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</si>
  <si>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</si>
  <si>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</si>
  <si>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</si>
  <si>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</si>
  <si>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</si>
  <si>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</si>
  <si>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</si>
  <si>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</si>
  <si>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</si>
  <si>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</si>
  <si>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</si>
  <si>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</si>
  <si>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</si>
  <si>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</si>
  <si>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</si>
  <si>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</si>
  <si>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</si>
  <si>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</si>
  <si>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</si>
  <si>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</si>
  <si>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</si>
  <si>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</si>
  <si>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</si>
  <si>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</si>
  <si>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</si>
  <si>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</si>
  <si>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</si>
  <si>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</si>
  <si>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</si>
  <si>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</si>
  <si>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</si>
  <si>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</si>
  <si>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</si>
  <si>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</si>
  <si>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</si>
  <si>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</si>
  <si>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</si>
  <si>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</si>
  <si>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</si>
  <si>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</si>
  <si>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</si>
  <si>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</si>
  <si>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</si>
  <si>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</si>
  <si>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</si>
  <si>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</si>
  <si>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</si>
  <si>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</si>
  <si>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</si>
  <si>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</si>
  <si>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</si>
  <si>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</si>
  <si>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</si>
  <si>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</si>
  <si>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</si>
  <si>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</si>
  <si>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</si>
  <si>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</si>
  <si>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</si>
  <si>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</si>
  <si>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</si>
  <si>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</si>
  <si>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</si>
  <si>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</si>
  <si>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</si>
  <si>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</si>
  <si>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</si>
  <si>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</si>
  <si>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</si>
  <si>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</si>
  <si>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</si>
  <si>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</si>
  <si>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</si>
  <si>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</si>
  <si>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</si>
  <si>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</si>
  <si>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</si>
  <si>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</si>
  <si>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</si>
  <si>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</si>
  <si>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</si>
  <si>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</si>
  <si>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</si>
  <si>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</si>
  <si>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</si>
  <si>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</si>
  <si>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</si>
  <si>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</si>
  <si>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</si>
  <si>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</si>
  <si>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</si>
  <si>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</si>
  <si>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</si>
  <si>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</si>
  <si>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</si>
  <si>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</si>
  <si>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</si>
  <si>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</si>
  <si>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</si>
  <si>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</si>
  <si>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</si>
  <si>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</si>
  <si>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</si>
  <si>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</si>
  <si>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</si>
  <si>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</si>
  <si>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</si>
  <si>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</si>
  <si>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</si>
  <si>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</si>
  <si>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</si>
  <si>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</si>
  <si>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</si>
  <si>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</si>
  <si>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</si>
  <si>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</si>
  <si>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</si>
  <si>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</si>
  <si>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</si>
  <si>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</si>
  <si>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</si>
  <si>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</si>
  <si>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</si>
  <si>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</si>
  <si>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</si>
  <si>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</si>
  <si>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</si>
  <si>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</si>
  <si>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</si>
  <si>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</si>
  <si>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</si>
  <si>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</si>
  <si>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</si>
  <si>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</si>
  <si>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</si>
  <si>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</si>
  <si>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</si>
  <si>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</si>
  <si>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</si>
  <si>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</si>
  <si>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</si>
  <si>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</si>
  <si>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</si>
  <si>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</si>
  <si>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</si>
  <si>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</si>
  <si>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</si>
  <si>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</si>
  <si>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</si>
  <si>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</si>
  <si>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</si>
  <si>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</si>
  <si>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</si>
  <si>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</si>
  <si>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</si>
  <si>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</si>
  <si>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</si>
  <si>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</si>
  <si>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</si>
  <si>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</si>
  <si>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</si>
  <si>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</si>
  <si>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</si>
  <si>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</si>
  <si>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</si>
  <si>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</si>
  <si>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</si>
  <si>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</si>
  <si>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</si>
  <si>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</si>
  <si>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</si>
  <si>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</si>
  <si>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</si>
  <si>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</si>
  <si>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</si>
  <si>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</si>
  <si>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</si>
  <si>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</si>
  <si>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</si>
  <si>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</si>
  <si>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</si>
  <si>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</si>
  <si>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</si>
  <si>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</si>
  <si>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</si>
  <si>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</si>
  <si>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</si>
  <si>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</si>
  <si>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</si>
  <si>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</si>
  <si>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</si>
  <si>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</si>
  <si>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</si>
  <si>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</si>
  <si>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</si>
  <si>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</si>
  <si>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</si>
  <si>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</si>
  <si>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</si>
  <si>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</si>
  <si>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</si>
  <si>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</si>
  <si>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</si>
  <si>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</si>
  <si>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</si>
  <si>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</si>
  <si>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</si>
  <si>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</si>
  <si>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</si>
  <si>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</si>
  <si>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</si>
  <si>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</si>
  <si>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</si>
  <si>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</si>
  <si>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</si>
  <si>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</si>
  <si>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</si>
  <si>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</si>
  <si>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</si>
  <si>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</si>
  <si>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</si>
  <si>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</si>
  <si>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</si>
  <si>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</si>
  <si>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</si>
  <si>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</si>
  <si>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</si>
  <si>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</si>
  <si>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</si>
  <si>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</si>
  <si>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</si>
  <si>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</si>
  <si>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</si>
  <si>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</si>
  <si>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</si>
  <si>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</si>
  <si>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</si>
  <si>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</si>
  <si>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</si>
  <si>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</si>
  <si>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</si>
  <si>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</si>
  <si>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</si>
  <si>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</si>
  <si>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</si>
  <si>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</si>
  <si>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</si>
  <si>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</si>
  <si>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</si>
  <si>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</si>
  <si>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</si>
  <si>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</si>
  <si>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</si>
  <si>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</si>
  <si>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</si>
  <si>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</si>
  <si>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</si>
  <si>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</si>
  <si>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</si>
  <si>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</si>
  <si>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</si>
  <si>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</si>
  <si>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</si>
  <si>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</si>
  <si>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</si>
  <si>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</si>
  <si>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</si>
  <si>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</si>
  <si>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</si>
  <si>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</si>
  <si>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</si>
  <si>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</si>
  <si>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</si>
  <si>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</si>
  <si>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</si>
  <si>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</si>
  <si>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</si>
  <si>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</si>
  <si>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</si>
  <si>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</si>
  <si>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</si>
  <si>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</si>
  <si>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</si>
  <si>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</si>
  <si>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</si>
  <si>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</si>
  <si>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</si>
  <si>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</si>
  <si>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</si>
  <si>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</si>
  <si>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</si>
  <si>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</si>
  <si>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</si>
  <si>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</si>
  <si>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</si>
  <si>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</si>
  <si>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</si>
  <si>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</si>
  <si>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</si>
  <si>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</si>
  <si>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</si>
  <si>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</si>
  <si>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</si>
  <si>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</si>
  <si>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</si>
  <si>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</si>
  <si>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</si>
  <si>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</si>
  <si>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</si>
  <si>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</si>
  <si>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</si>
  <si>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</si>
  <si>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</si>
  <si>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</si>
  <si>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</si>
  <si>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</si>
  <si>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</si>
  <si>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</si>
  <si>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</si>
  <si>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</si>
  <si>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</si>
  <si>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</si>
  <si>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</si>
  <si>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</si>
  <si>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</si>
  <si>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</si>
  <si>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</si>
  <si>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</si>
  <si>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</si>
  <si>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</si>
  <si>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</si>
  <si>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</si>
  <si>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</si>
  <si>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</si>
  <si>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</si>
  <si>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</si>
  <si>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</si>
  <si>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</si>
  <si>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</si>
  <si>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</si>
  <si>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</si>
  <si>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</si>
  <si>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</si>
  <si>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</si>
  <si>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</si>
  <si>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</si>
  <si>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</si>
  <si>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</si>
  <si>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</si>
  <si>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</si>
  <si>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</si>
  <si>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</si>
  <si>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</si>
  <si>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</si>
  <si>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</si>
  <si>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</si>
  <si>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</si>
  <si>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</si>
  <si>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</si>
  <si>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</si>
  <si>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</si>
  <si>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</si>
  <si>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</si>
  <si>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</si>
  <si>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</si>
  <si>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</si>
  <si>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</si>
  <si>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</si>
  <si>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</si>
  <si>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</si>
  <si>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</si>
  <si>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</si>
  <si>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</si>
  <si>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</si>
  <si>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</si>
  <si>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</si>
  <si>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</si>
  <si>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</si>
  <si>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</si>
  <si>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</si>
  <si>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</si>
  <si>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</si>
  <si>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</si>
  <si>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</si>
  <si>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</si>
  <si>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</si>
  <si>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</si>
  <si>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</si>
  <si>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</si>
  <si>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</si>
  <si>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</si>
  <si>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</si>
  <si>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</si>
  <si>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</si>
  <si>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</si>
  <si>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</si>
  <si>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</si>
  <si>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</si>
  <si>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</si>
  <si>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</si>
  <si>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</si>
  <si>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</si>
  <si>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</si>
  <si>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</si>
  <si>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</si>
  <si>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</si>
  <si>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</si>
  <si>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</si>
  <si>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</si>
  <si>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</si>
  <si>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</si>
  <si>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</si>
  <si>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</si>
  <si>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</si>
  <si>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</si>
  <si>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</si>
  <si>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</si>
  <si>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</si>
  <si>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</si>
  <si>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</si>
  <si>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</si>
  <si>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</si>
  <si>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</si>
  <si>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</si>
  <si>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</si>
  <si>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</si>
  <si>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</si>
  <si>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</si>
  <si>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</si>
  <si>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</si>
  <si>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</si>
  <si>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</si>
  <si>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</si>
  <si>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</si>
  <si>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</si>
  <si>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</si>
  <si>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</si>
  <si>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</si>
  <si>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</si>
  <si>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</si>
  <si>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</si>
  <si>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</si>
  <si>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</si>
  <si>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</si>
  <si>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</si>
  <si>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</si>
  <si>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</si>
  <si>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</si>
  <si>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</si>
  <si>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</si>
  <si>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</si>
  <si>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</si>
  <si>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</si>
  <si>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</si>
  <si>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</si>
  <si>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</si>
  <si>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</si>
  <si>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</si>
  <si>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</si>
  <si>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</si>
  <si>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</si>
  <si>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</si>
  <si>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</si>
  <si>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</si>
  <si>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</si>
  <si>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</si>
  <si>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</si>
  <si>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</si>
  <si>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</si>
  <si>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</si>
  <si>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</si>
  <si>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</si>
  <si>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</si>
  <si>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</si>
  <si>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</si>
  <si>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</si>
  <si>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</si>
  <si>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</si>
  <si>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</si>
  <si>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</si>
  <si>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</si>
  <si>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</si>
  <si>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</si>
  <si>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</si>
  <si>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</si>
  <si>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</si>
  <si>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</si>
  <si>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</si>
  <si>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</si>
  <si>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</si>
  <si>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</si>
  <si>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</si>
  <si>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</si>
  <si>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</si>
  <si>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</si>
  <si>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</si>
  <si>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</si>
  <si>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</si>
  <si>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</si>
  <si>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</si>
  <si>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</si>
  <si>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</si>
  <si>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</si>
  <si>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</si>
  <si>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</si>
  <si>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</si>
  <si>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</si>
  <si>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</si>
  <si>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</si>
  <si>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</si>
  <si>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</si>
  <si>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</si>
  <si>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</si>
  <si>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</si>
  <si>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</si>
  <si>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</si>
  <si>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</si>
  <si>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</si>
  <si>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</si>
  <si>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</si>
  <si>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</si>
  <si>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</si>
  <si>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</si>
  <si>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</si>
  <si>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</si>
  <si>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</si>
  <si>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</si>
  <si>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</si>
  <si>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</si>
  <si>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</si>
  <si>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</si>
  <si>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</si>
  <si>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</si>
  <si>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</si>
  <si>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</si>
  <si>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</si>
  <si>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</si>
  <si>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</si>
  <si>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</si>
  <si>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</si>
  <si>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</si>
  <si>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</si>
  <si>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</si>
  <si>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</si>
  <si>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</si>
  <si>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</si>
  <si>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</si>
  <si>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</si>
  <si>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</si>
  <si>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</si>
  <si>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</si>
  <si>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</si>
  <si>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</si>
  <si>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</si>
  <si>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</si>
  <si>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</si>
  <si>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</si>
  <si>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</si>
  <si>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</si>
  <si>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</si>
  <si>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</si>
  <si>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</si>
  <si>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</si>
  <si>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</si>
  <si>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</si>
  <si>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</si>
  <si>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</si>
  <si>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</si>
  <si>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</si>
  <si>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</si>
  <si>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</si>
  <si>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</si>
  <si>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</si>
  <si>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</si>
  <si>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</si>
  <si>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</si>
  <si>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</si>
  <si>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</si>
  <si>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</si>
  <si>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</si>
  <si>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</si>
  <si>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</si>
  <si>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</si>
  <si>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</si>
  <si>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</si>
  <si>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</si>
  <si>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</si>
  <si>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</si>
  <si>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</si>
  <si>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</si>
  <si>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</si>
  <si>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</si>
  <si>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</si>
  <si>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</si>
  <si>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</si>
  <si>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</si>
  <si>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</si>
  <si>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</si>
  <si>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</si>
  <si>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</si>
  <si>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</si>
  <si>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</si>
  <si>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</si>
  <si>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</si>
  <si>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</si>
  <si>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</si>
  <si>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</si>
  <si>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</si>
  <si>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</si>
  <si>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</si>
  <si>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</si>
  <si>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</si>
  <si>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</si>
  <si>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</si>
  <si>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</si>
  <si>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</si>
  <si>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</si>
  <si>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</si>
  <si>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</si>
  <si>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</si>
  <si>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</si>
  <si>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</si>
  <si>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</si>
  <si>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</si>
  <si>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</si>
  <si>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</si>
  <si>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</si>
  <si>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</si>
  <si>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</si>
  <si>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</si>
  <si>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</si>
  <si>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</si>
  <si>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</si>
  <si>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</si>
  <si>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</si>
  <si>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</si>
  <si>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</si>
  <si>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</si>
  <si>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</si>
  <si>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</si>
  <si>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</si>
  <si>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</si>
  <si>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</si>
  <si>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</si>
  <si>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</si>
  <si>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</si>
  <si>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</si>
  <si>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</si>
  <si>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</si>
  <si>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</si>
  <si>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</si>
  <si>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</si>
  <si>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</si>
  <si>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</si>
  <si>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</si>
  <si>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</si>
  <si>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</si>
  <si>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</si>
  <si>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</si>
  <si>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</si>
  <si>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</si>
  <si>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</si>
  <si>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</si>
  <si>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</si>
  <si>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</si>
  <si>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</si>
  <si>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</si>
  <si>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</si>
  <si>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</si>
  <si>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</si>
  <si>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</si>
  <si>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</si>
  <si>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</si>
  <si>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</si>
  <si>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</si>
  <si>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</si>
  <si>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</si>
  <si>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</si>
  <si>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</si>
  <si>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</si>
  <si>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</si>
  <si>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</si>
  <si>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</si>
  <si>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</si>
  <si>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</si>
  <si>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</si>
  <si>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</si>
  <si>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</si>
  <si>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</si>
  <si>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</si>
  <si>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</si>
  <si>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</si>
  <si>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</si>
  <si>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</si>
  <si>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</si>
  <si>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</si>
  <si>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</si>
  <si>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</si>
  <si>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</si>
  <si>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</si>
  <si>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</si>
  <si>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</si>
  <si>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</si>
  <si>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</si>
  <si>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</si>
  <si>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</si>
  <si>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</si>
  <si>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</si>
  <si>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</si>
  <si>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</si>
  <si>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</si>
  <si>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</si>
  <si>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</si>
  <si>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</si>
  <si>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</si>
  <si>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</si>
  <si>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</si>
  <si>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</si>
  <si>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</si>
  <si>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</si>
  <si>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</si>
  <si>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</si>
  <si>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</si>
  <si>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</si>
  <si>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</si>
  <si>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</si>
  <si>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</si>
  <si>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</si>
  <si>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</si>
  <si>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</si>
  <si>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</si>
  <si>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</si>
  <si>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</si>
  <si>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</si>
  <si>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</si>
  <si>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</si>
  <si>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</si>
  <si>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</si>
  <si>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</si>
  <si>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</si>
  <si>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</si>
  <si>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</si>
  <si>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</si>
  <si>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</si>
  <si>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</si>
  <si>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</si>
  <si>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</si>
  <si>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</si>
  <si>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</si>
  <si>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</si>
  <si>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</si>
  <si>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</si>
  <si>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</si>
  <si>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</si>
  <si>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</si>
  <si>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</si>
  <si>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</si>
  <si>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</si>
  <si>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</si>
  <si>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</si>
  <si>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</si>
  <si>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</si>
  <si>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</si>
  <si>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</si>
  <si>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</si>
  <si>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</si>
  <si>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</si>
  <si>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</si>
  <si>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</si>
  <si>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</si>
  <si>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</si>
  <si>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</si>
  <si>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</si>
  <si>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</si>
  <si>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</si>
  <si>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</si>
  <si>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</si>
  <si>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</si>
  <si>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</si>
  <si>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</si>
  <si>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</si>
  <si>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</si>
  <si>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</si>
  <si>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</si>
  <si>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</si>
  <si>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</si>
  <si>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</si>
  <si>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</si>
  <si>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</si>
  <si>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</si>
  <si>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</si>
  <si>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</si>
  <si>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</si>
  <si>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</si>
  <si>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</si>
  <si>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</si>
  <si>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</si>
  <si>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</si>
  <si>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</si>
  <si>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</si>
  <si>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</si>
  <si>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</si>
  <si>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</si>
  <si>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</si>
  <si>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</si>
  <si>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</si>
  <si>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</si>
  <si>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</si>
  <si>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</si>
  <si>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</si>
  <si>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</si>
  <si>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</si>
  <si>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</si>
  <si>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</si>
  <si>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</si>
  <si>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</si>
  <si>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</si>
  <si>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</si>
  <si>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</si>
  <si>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</si>
  <si>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</si>
  <si>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</si>
  <si>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</si>
  <si>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</si>
  <si>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</si>
  <si>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</si>
  <si>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</si>
  <si>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</si>
  <si>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</si>
  <si>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</si>
  <si>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</si>
  <si>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</si>
  <si>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</si>
  <si>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</si>
  <si>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</si>
  <si>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</si>
  <si>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</si>
  <si>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</si>
  <si>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</si>
  <si>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</si>
  <si>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</si>
  <si>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</si>
  <si>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</si>
  <si>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</si>
  <si>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</si>
  <si>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</si>
  <si>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</si>
  <si>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</si>
  <si>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</si>
  <si>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</si>
  <si>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</si>
  <si>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</si>
  <si>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</si>
  <si>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</si>
  <si>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</si>
  <si>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</si>
  <si>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</si>
  <si>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</si>
  <si>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</si>
  <si>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</si>
  <si>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</si>
  <si>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</si>
  <si>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</si>
  <si>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</si>
  <si>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</si>
  <si>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</si>
  <si>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</si>
  <si>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</si>
  <si>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</si>
  <si>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</si>
  <si>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</si>
  <si>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</si>
  <si>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</si>
  <si>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</si>
  <si>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</si>
  <si>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</si>
  <si>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</si>
  <si>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</si>
  <si>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</si>
  <si>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</si>
  <si>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</si>
  <si>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</si>
  <si>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</si>
  <si>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</si>
  <si>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</si>
  <si>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</si>
  <si>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</si>
  <si>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</si>
  <si>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</si>
  <si>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</si>
  <si>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</si>
  <si>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</si>
  <si>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</si>
  <si>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</si>
  <si>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</si>
  <si>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</si>
  <si>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</si>
  <si>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</si>
  <si>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</si>
  <si>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</si>
  <si>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</si>
  <si>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</si>
  <si>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</si>
  <si>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</si>
  <si>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</si>
  <si>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</si>
  <si>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</si>
  <si>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</si>
  <si>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</si>
  <si>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</si>
  <si>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</si>
  <si>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</si>
  <si>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</si>
  <si>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</si>
  <si>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</si>
  <si>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</si>
  <si>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</si>
  <si>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</si>
  <si>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</si>
  <si>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</si>
  <si>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</si>
  <si>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</si>
  <si>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</si>
  <si>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</si>
  <si>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</si>
  <si>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</si>
  <si>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</si>
  <si>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</si>
  <si>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</si>
  <si>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</si>
  <si>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</si>
  <si>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</si>
  <si>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</si>
  <si>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</si>
  <si>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</si>
  <si>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</si>
  <si>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</si>
  <si>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</si>
  <si>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</si>
  <si>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</si>
  <si>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</si>
  <si>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</si>
  <si>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</si>
  <si>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</si>
  <si>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</si>
  <si>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</si>
  <si>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</si>
  <si>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</si>
  <si>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</si>
  <si>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</si>
  <si>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</si>
  <si>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</si>
  <si>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</si>
  <si>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</si>
  <si>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</si>
  <si>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</si>
  <si>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</si>
  <si>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</si>
  <si>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</si>
  <si>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</si>
  <si>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</si>
  <si>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</si>
  <si>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</si>
  <si>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</si>
  <si>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</si>
  <si>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</si>
  <si>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</si>
  <si>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</si>
  <si>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</si>
  <si>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</si>
  <si>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</si>
  <si>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</si>
  <si>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</si>
  <si>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</si>
  <si>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</si>
  <si>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</si>
  <si>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</si>
  <si>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</si>
  <si>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</si>
  <si>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</si>
  <si>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</si>
  <si>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</si>
  <si>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</si>
  <si>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</si>
  <si>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</si>
  <si>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</si>
  <si>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</si>
  <si>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</si>
  <si>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</si>
  <si>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</si>
  <si>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</si>
  <si>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</si>
  <si>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</si>
  <si>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</si>
  <si>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</si>
  <si>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</si>
  <si>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</si>
  <si>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</si>
  <si>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</si>
  <si>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</si>
  <si>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</si>
  <si>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</si>
  <si>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</si>
  <si>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</si>
  <si>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</si>
  <si>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</si>
  <si>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</si>
  <si>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</si>
  <si>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</si>
  <si>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</si>
  <si>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</si>
  <si>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</si>
  <si>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</si>
  <si>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</si>
  <si>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</si>
  <si>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</si>
  <si>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</si>
  <si>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</si>
  <si>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</si>
  <si>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</si>
  <si>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</si>
  <si>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</si>
  <si>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</si>
  <si>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</si>
  <si>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</si>
  <si>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</si>
  <si>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</si>
  <si>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</si>
  <si>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</si>
  <si>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</si>
  <si>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</si>
  <si>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</si>
  <si>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</si>
  <si>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</si>
  <si>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</si>
  <si>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</si>
  <si>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</si>
  <si>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</si>
  <si>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</si>
  <si>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</si>
  <si>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</si>
  <si>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</si>
  <si>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</si>
  <si>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</si>
  <si>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</si>
  <si>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</si>
  <si>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</si>
  <si>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</si>
  <si>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</si>
  <si>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</si>
  <si>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</si>
  <si>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</si>
  <si>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</si>
  <si>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</si>
  <si>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</si>
  <si>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</si>
  <si>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</si>
  <si>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</si>
  <si>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</si>
  <si>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</si>
  <si>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</si>
  <si>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</si>
  <si>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</si>
  <si>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</si>
  <si>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</si>
  <si>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</si>
  <si>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</si>
  <si>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</si>
  <si>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</si>
  <si>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</si>
  <si>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</si>
  <si>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</si>
  <si>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</si>
  <si>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</si>
  <si>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</si>
  <si>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</si>
  <si>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</si>
  <si>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</si>
  <si>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</si>
  <si>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</si>
  <si>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</si>
  <si>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</si>
  <si>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</si>
  <si>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</si>
  <si>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</si>
  <si>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</si>
  <si>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</si>
  <si>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</si>
  <si>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</si>
  <si>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</si>
  <si>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</si>
  <si>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</si>
  <si>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</si>
  <si>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</si>
  <si>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</si>
  <si>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</si>
  <si>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</si>
  <si>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</si>
  <si>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</si>
  <si>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</si>
  <si>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</si>
  <si>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</si>
  <si>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</si>
  <si>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</si>
  <si>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</si>
  <si>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</si>
  <si>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</si>
  <si>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</si>
  <si>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</si>
  <si>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</si>
  <si>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</si>
  <si>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</si>
  <si>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</si>
  <si>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</si>
  <si>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</si>
  <si>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</si>
  <si>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</si>
  <si>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</si>
  <si>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</si>
  <si>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</si>
  <si>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</si>
  <si>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</si>
  <si>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</si>
  <si>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</si>
  <si>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</si>
  <si>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</si>
  <si>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</si>
  <si>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</si>
  <si>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</si>
  <si>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</si>
  <si>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</si>
  <si>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</si>
  <si>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</si>
  <si>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</si>
  <si>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</si>
  <si>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</si>
  <si>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</si>
  <si>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</si>
  <si>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</si>
  <si>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</si>
  <si>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</si>
  <si>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</si>
  <si>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ROMAIN VOLKMANN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</si>
  <si>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</si>
  <si>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</si>
  <si>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</si>
  <si>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</si>
  <si>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06202750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</si>
  <si>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</si>
  <si>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</si>
  <si>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</si>
  <si>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ARGENS</t>
  </si>
  <si>
    <t xml:space="preserve">NOM_PRELEV_DETERM</t>
  </si>
  <si>
    <t xml:space="preserve">AQUASCOP BIOLOGIE site de Monptellier</t>
  </si>
  <si>
    <t xml:space="preserve">LB_STATION</t>
  </si>
  <si>
    <t xml:space="preserve">ARGENS A CHATEAUVERT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</si>
  <si>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</si>
  <si>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</si>
  <si>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</si>
  <si>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</si>
  <si>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</si>
  <si>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</si>
  <si>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</si>
  <si>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</si>
  <si>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</si>
  <si>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</si>
  <si>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</si>
  <si>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</si>
  <si>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</si>
  <si>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</si>
  <si>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</si>
  <si>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</si>
  <si>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</si>
  <si>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</si>
  <si>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</si>
  <si>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</si>
  <si>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</si>
  <si>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</si>
  <si>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</si>
  <si>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</si>
  <si>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</si>
  <si>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</si>
  <si>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</si>
  <si>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</si>
  <si>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</si>
  <si>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</si>
  <si>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</si>
  <si>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</si>
  <si>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</si>
  <si>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</si>
  <si>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</si>
  <si>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</si>
  <si>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</si>
  <si>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</si>
  <si>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</si>
  <si>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</si>
  <si>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</si>
  <si>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</si>
  <si>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</si>
  <si>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</si>
  <si>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</si>
  <si>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</si>
  <si>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</si>
  <si>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</si>
  <si>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</si>
  <si>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</si>
  <si>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</si>
  <si>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</si>
  <si>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</si>
  <si>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</si>
  <si>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</si>
  <si>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</si>
  <si>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</si>
  <si>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</si>
  <si>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</si>
  <si>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</si>
  <si>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</si>
  <si>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</si>
  <si>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</si>
  <si>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</si>
  <si>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</si>
  <si>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</si>
  <si>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</si>
  <si>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</si>
  <si>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</si>
  <si>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</si>
  <si>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</si>
  <si>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</si>
  <si>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</si>
  <si>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</si>
  <si>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</si>
  <si>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</si>
  <si>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</si>
  <si>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</si>
  <si>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</si>
  <si>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</si>
  <si>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</si>
  <si>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</si>
  <si>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</si>
  <si>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</si>
  <si>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</si>
  <si>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</si>
  <si>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</si>
  <si>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</si>
  <si>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</si>
  <si>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</si>
  <si>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</si>
  <si>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</si>
  <si>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</si>
  <si>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 (Tetrasporidium)</t>
  </si>
  <si>
    <t xml:space="preserve">Tetrasporidium sp.</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</si>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</sst>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2" colorId="64" zoomScale="90" zoomScaleNormal="90" zoomScalePageLayoutView="100" workbookViewId="0">
      <selection pane="topLeft" activeCell="M102" activeCellId="0" sqref="M10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943723</v>
      </c>
      <c r="G10" s="25"/>
      <c r="H10" s="25"/>
    </row>
    <row r="11" customFormat="false" ht="15" hidden="false" customHeight="false" outlineLevel="0" collapsed="false">
      <c r="A11" s="26" t="s">
        <v>5183</v>
      </c>
      <c r="B11" s="30" t="n">
        <v>43706</v>
      </c>
      <c r="D11" s="26" t="s">
        <v>5184</v>
      </c>
      <c r="E11" s="29" t="n">
        <v>6272565</v>
      </c>
      <c r="G11" s="25"/>
      <c r="H11" s="25"/>
    </row>
    <row r="12" customFormat="false" ht="15" hidden="false" customHeight="false" outlineLevel="0" collapsed="false">
      <c r="A12" s="26" t="s">
        <v>5185</v>
      </c>
      <c r="B12" s="29"/>
      <c r="D12" s="26" t="s">
        <v>5186</v>
      </c>
      <c r="E12" s="29" t="n">
        <v>943796</v>
      </c>
      <c r="G12" s="25"/>
      <c r="H12" s="25"/>
    </row>
    <row r="13" customFormat="false" ht="17.25" hidden="false" customHeight="true" outlineLevel="0" collapsed="false">
      <c r="A13" s="12"/>
      <c r="B13" s="31"/>
      <c r="D13" s="26" t="s">
        <v>5187</v>
      </c>
      <c r="E13" s="29" t="n">
        <v>6272483</v>
      </c>
    </row>
    <row r="14" s="32" customFormat="true" ht="15" hidden="false" customHeight="false" outlineLevel="0" collapsed="false">
      <c r="A14" s="18" t="s">
        <v>5188</v>
      </c>
      <c r="B14" s="18"/>
      <c r="C14" s="18"/>
      <c r="D14" s="18"/>
      <c r="E14" s="18"/>
    </row>
    <row r="15" customFormat="false" ht="15" hidden="false" customHeight="false" outlineLevel="0" collapsed="false">
      <c r="A15" s="33" t="s">
        <v>5189</v>
      </c>
      <c r="B15" s="34" t="s">
        <v>5190</v>
      </c>
      <c r="C15" s="35"/>
    </row>
    <row r="16" customFormat="false" ht="15" hidden="false" customHeight="false" outlineLevel="0" collapsed="false">
      <c r="A16" s="33" t="s">
        <v>5191</v>
      </c>
      <c r="B16" s="34" t="s">
        <v>5192</v>
      </c>
      <c r="C16" s="35"/>
    </row>
    <row r="17" customFormat="false" ht="15" hidden="false" customHeight="true" outlineLevel="0" collapsed="false">
      <c r="A17" s="36" t="s">
        <v>5193</v>
      </c>
      <c r="B17" s="37" t="s">
        <v>5194</v>
      </c>
      <c r="C17" s="38" t="n">
        <f aca="false">E10</f>
        <v>943723</v>
      </c>
    </row>
    <row r="18" customFormat="false" ht="15" hidden="false" customHeight="false" outlineLevel="0" collapsed="false">
      <c r="A18" s="36"/>
      <c r="B18" s="37" t="s">
        <v>5195</v>
      </c>
      <c r="C18" s="38" t="n">
        <f aca="false">E11</f>
        <v>6272565</v>
      </c>
    </row>
    <row r="19" customFormat="false" ht="15" hidden="false" customHeight="false" outlineLevel="0" collapsed="false">
      <c r="A19" s="33" t="s">
        <v>5196</v>
      </c>
      <c r="B19" s="39" t="n">
        <v>175</v>
      </c>
    </row>
    <row r="20" customFormat="false" ht="15" hidden="false" customHeight="false" outlineLevel="0" collapsed="false">
      <c r="A20" s="33" t="s">
        <v>5197</v>
      </c>
      <c r="B20" s="34" t="s">
        <v>5198</v>
      </c>
    </row>
    <row r="21" customFormat="false" ht="15" hidden="false" customHeight="false" outlineLevel="0" collapsed="false">
      <c r="A21" s="33" t="s">
        <v>5199</v>
      </c>
      <c r="B21" s="34" t="s">
        <v>5200</v>
      </c>
    </row>
    <row r="22" customFormat="false" ht="15" hidden="false" customHeight="false" outlineLevel="0" collapsed="false">
      <c r="A22" s="33" t="s">
        <v>5201</v>
      </c>
      <c r="B22" s="34" t="s">
        <v>5202</v>
      </c>
    </row>
    <row r="23" customFormat="false" ht="15" hidden="false" customHeight="false" outlineLevel="0" collapsed="false">
      <c r="A23" s="33" t="s">
        <v>5203</v>
      </c>
      <c r="B23" s="34" t="s">
        <v>5204</v>
      </c>
    </row>
    <row r="24" customFormat="false" ht="15" hidden="false" customHeight="false" outlineLevel="0" collapsed="false">
      <c r="A24" s="40" t="s">
        <v>5205</v>
      </c>
      <c r="B24" s="41" t="n">
        <v>100</v>
      </c>
    </row>
    <row r="25" customFormat="false" ht="15" hidden="false" customHeight="false" outlineLevel="0" collapsed="false">
      <c r="A25" s="42" t="s">
        <v>5206</v>
      </c>
      <c r="B25" s="41" t="n">
        <v>9.2</v>
      </c>
    </row>
    <row r="26" s="14" customFormat="true" ht="15" hidden="false" customHeight="false" outlineLevel="0" collapsed="false">
      <c r="A26" s="12"/>
      <c r="B26" s="13"/>
    </row>
    <row r="27" s="14" customFormat="true" ht="15" hidden="false" customHeight="false" outlineLevel="0" collapsed="false">
      <c r="A27" s="43" t="s">
        <v>5207</v>
      </c>
      <c r="B27" s="43"/>
      <c r="C27" s="43"/>
      <c r="D27" s="43"/>
      <c r="E27" s="43"/>
    </row>
    <row r="28" s="14" customFormat="true" ht="15" hidden="false" customHeight="true" outlineLevel="0" collapsed="false">
      <c r="A28" s="44" t="s">
        <v>5208</v>
      </c>
      <c r="B28" s="44"/>
      <c r="C28" s="44"/>
      <c r="D28" s="44"/>
      <c r="E28" s="44"/>
    </row>
    <row r="29" s="14" customFormat="true" ht="15" hidden="false" customHeight="false" outlineLevel="0" collapsed="false">
      <c r="A29" s="45" t="s">
        <v>5209</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5210</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5211</v>
      </c>
      <c r="B33" s="49"/>
      <c r="C33" s="50"/>
      <c r="D33" s="49" t="s">
        <v>5212</v>
      </c>
      <c r="E33" s="49"/>
    </row>
    <row r="34" s="17" customFormat="true" ht="37.5" hidden="false" customHeight="true" outlineLevel="0" collapsed="false">
      <c r="A34" s="49"/>
      <c r="B34" s="49"/>
      <c r="C34" s="50"/>
      <c r="D34" s="49"/>
      <c r="E34" s="49"/>
    </row>
    <row r="35" customFormat="false" ht="15" hidden="false" customHeight="false" outlineLevel="0" collapsed="false">
      <c r="A35" s="33" t="s">
        <v>5213</v>
      </c>
      <c r="B35" s="51" t="n">
        <v>42</v>
      </c>
      <c r="D35" s="52" t="s">
        <v>5214</v>
      </c>
      <c r="E35" s="53" t="n">
        <v>58</v>
      </c>
    </row>
    <row r="36" s="56" customFormat="true" ht="15" hidden="false" customHeight="true" outlineLevel="0" collapsed="false">
      <c r="A36" s="54" t="s">
        <v>5215</v>
      </c>
      <c r="B36" s="34" t="n">
        <v>42</v>
      </c>
      <c r="C36" s="50"/>
      <c r="D36" s="55" t="s">
        <v>5216</v>
      </c>
      <c r="E36" s="34" t="n">
        <v>58</v>
      </c>
    </row>
    <row r="37" s="56" customFormat="true" ht="15" hidden="false" customHeight="true" outlineLevel="0" collapsed="false">
      <c r="A37" s="54" t="s">
        <v>5217</v>
      </c>
      <c r="B37" s="34" t="n">
        <v>9.3</v>
      </c>
      <c r="C37" s="50"/>
      <c r="D37" s="55" t="s">
        <v>5218</v>
      </c>
      <c r="E37" s="34" t="n">
        <v>9.1</v>
      </c>
    </row>
    <row r="38" s="56" customFormat="true" ht="15" hidden="false" customHeight="true" outlineLevel="0" collapsed="false">
      <c r="A38" s="54" t="s">
        <v>5219</v>
      </c>
      <c r="B38" s="34" t="n">
        <v>42</v>
      </c>
      <c r="C38" s="50"/>
      <c r="D38" s="55" t="s">
        <v>5219</v>
      </c>
      <c r="E38" s="34" t="n">
        <v>1</v>
      </c>
    </row>
    <row r="39" s="56" customFormat="true" ht="15" hidden="false" customHeight="true" outlineLevel="0" collapsed="false">
      <c r="A39" s="55" t="s">
        <v>5220</v>
      </c>
      <c r="B39" s="34" t="s">
        <v>5221</v>
      </c>
      <c r="C39" s="50"/>
      <c r="D39" s="55" t="s">
        <v>5220</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t="n">
        <v>2</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2</v>
      </c>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t="n">
        <v>2</v>
      </c>
      <c r="C59" s="50"/>
      <c r="D59" s="26" t="s">
        <v>5239</v>
      </c>
      <c r="E59" s="62" t="n">
        <v>4</v>
      </c>
    </row>
    <row r="60" s="17" customFormat="true" ht="15" hidden="false" customHeight="false" outlineLevel="0" collapsed="false">
      <c r="A60" s="33" t="s">
        <v>5240</v>
      </c>
      <c r="B60" s="62"/>
      <c r="C60" s="50"/>
      <c r="D60" s="26" t="s">
        <v>5240</v>
      </c>
      <c r="E60" s="62" t="n">
        <v>1</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3</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3</v>
      </c>
      <c r="C67" s="50"/>
      <c r="D67" s="26" t="s">
        <v>5245</v>
      </c>
      <c r="E67" s="62"/>
    </row>
    <row r="68" s="17" customFormat="true" ht="15" hidden="false" customHeight="false" outlineLevel="0" collapsed="false">
      <c r="A68" s="33" t="s">
        <v>5246</v>
      </c>
      <c r="B68" s="62" t="n">
        <v>5</v>
      </c>
      <c r="C68" s="50"/>
      <c r="D68" s="26" t="s">
        <v>5246</v>
      </c>
      <c r="E68" s="62"/>
    </row>
    <row r="69" s="17" customFormat="true" ht="1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t="n">
        <v>2</v>
      </c>
    </row>
    <row r="74" s="17" customFormat="true" ht="15" hidden="false" customHeight="false" outlineLevel="0" collapsed="false">
      <c r="A74" s="33" t="s">
        <v>5250</v>
      </c>
      <c r="B74" s="62" t="n">
        <v>5</v>
      </c>
      <c r="C74" s="50"/>
      <c r="D74" s="26" t="s">
        <v>5250</v>
      </c>
      <c r="E74" s="62" t="n">
        <v>5</v>
      </c>
    </row>
    <row r="75" s="17" customFormat="true" ht="15" hidden="false" customHeight="false" outlineLevel="0" collapsed="false">
      <c r="A75" s="33" t="s">
        <v>5251</v>
      </c>
      <c r="B75" s="62" t="n">
        <v>3</v>
      </c>
      <c r="C75" s="50"/>
      <c r="D75" s="26" t="s">
        <v>5251</v>
      </c>
      <c r="E75" s="62" t="n">
        <v>3</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1</v>
      </c>
    </row>
    <row r="82" s="17" customFormat="true" ht="15" hidden="false" customHeight="false" outlineLevel="0" collapsed="false">
      <c r="A82" s="33" t="s">
        <v>5256</v>
      </c>
      <c r="B82" s="62" t="n">
        <v>2</v>
      </c>
      <c r="C82" s="50"/>
      <c r="D82" s="26" t="s">
        <v>5256</v>
      </c>
      <c r="E82" s="62" t="n">
        <v>2</v>
      </c>
    </row>
    <row r="83" s="17" customFormat="true" ht="15" hidden="false" customHeight="false" outlineLevel="0" collapsed="false">
      <c r="A83" s="33" t="s">
        <v>5257</v>
      </c>
      <c r="B83" s="62" t="n">
        <v>5</v>
      </c>
      <c r="C83" s="50"/>
      <c r="D83" s="26" t="s">
        <v>5257</v>
      </c>
      <c r="E83" s="62" t="n">
        <v>4</v>
      </c>
    </row>
    <row r="84" s="17" customFormat="true" ht="15" hidden="false" customHeight="false" outlineLevel="0" collapsed="false">
      <c r="A84" s="33" t="s">
        <v>5258</v>
      </c>
      <c r="B84" s="62" t="n">
        <v>1</v>
      </c>
      <c r="C84" s="50"/>
      <c r="D84" s="26" t="s">
        <v>5258</v>
      </c>
      <c r="E84" s="62"/>
    </row>
    <row r="85" s="17" customFormat="true" ht="15" hidden="false" customHeight="false" outlineLevel="0" collapsed="false">
      <c r="A85" s="33" t="s">
        <v>5259</v>
      </c>
      <c r="B85" s="62" t="n">
        <v>3</v>
      </c>
      <c r="C85" s="50"/>
      <c r="D85" s="26" t="s">
        <v>5259</v>
      </c>
      <c r="E85" s="62" t="n">
        <v>4</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2</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0.15</v>
      </c>
      <c r="E97" s="82"/>
      <c r="F97" s="82" t="s">
        <v>5274</v>
      </c>
      <c r="G97" s="83"/>
      <c r="H97" s="84"/>
    </row>
    <row r="98" customFormat="false" ht="15" hidden="false" customHeight="false" outlineLevel="0" collapsed="false">
      <c r="A98" s="78" t="s">
        <v>388</v>
      </c>
      <c r="B98" s="79" t="str">
        <f aca="false">IF(A98="NEWCOD",IF(ISBLANK(G98),"renseigner le champ 'Nouveau taxon'",G98),VLOOKUP(A98,'Ref Taxo'!A:B,2,FALSE()))</f>
        <v>Batrachospermum</v>
      </c>
      <c r="C98" s="80" t="n">
        <f aca="false">IF(A98="NEWCOD",IF(ISBLANK(H98),"NoCod",H98),VLOOKUP(A98,'Ref Taxo'!A:D,4,FALSE()))</f>
        <v>1155</v>
      </c>
      <c r="D98" s="81" t="n">
        <v>0.01</v>
      </c>
      <c r="E98" s="82" t="n">
        <v>0.01</v>
      </c>
      <c r="F98" s="82" t="s">
        <v>5274</v>
      </c>
      <c r="G98" s="85"/>
      <c r="H98" s="86"/>
    </row>
    <row r="99" customFormat="false" ht="15" hidden="false" customHeight="false" outlineLevel="0" collapsed="false">
      <c r="A99" s="78" t="s">
        <v>1106</v>
      </c>
      <c r="B99" s="79" t="str">
        <f aca="false">IF(A99="NEWCOD",IF(ISBLANK(G99),"renseigner le champ 'Nouveau taxon'",G99),VLOOKUP(A99,'Ref Taxo'!A:B,2,FALSE()))</f>
        <v>Cladophora</v>
      </c>
      <c r="C99" s="80" t="n">
        <f aca="false">IF(A99="NEWCOD",IF(ISBLANK(H99),"NoCod",H99),VLOOKUP(A99,'Ref Taxo'!A:D,4,FALSE()))</f>
        <v>1124</v>
      </c>
      <c r="D99" s="81" t="n">
        <v>0.1</v>
      </c>
      <c r="E99" s="82" t="n">
        <v>0.01</v>
      </c>
      <c r="F99" s="82" t="s">
        <v>5274</v>
      </c>
      <c r="G99" s="85"/>
      <c r="H99" s="86"/>
    </row>
    <row r="100" customFormat="false" ht="15" hidden="false" customHeight="false" outlineLevel="0" collapsed="false">
      <c r="A100" s="78" t="s">
        <v>2100</v>
      </c>
      <c r="B100" s="79" t="str">
        <f aca="false">IF(A100="NEWCOD",IF(ISBLANK(G100),"renseigner le champ 'Nouveau taxon'",G100),VLOOKUP(A100,'Ref Taxo'!A:B,2,FALSE()))</f>
        <v>Gomphonema</v>
      </c>
      <c r="C100" s="80" t="n">
        <f aca="false">IF(A100="NEWCOD",IF(ISBLANK(H100),"NoCod",H100),VLOOKUP(A100,'Ref Taxo'!A:D,4,FALSE()))</f>
        <v>8781</v>
      </c>
      <c r="D100" s="81" t="n">
        <v>0.1</v>
      </c>
      <c r="E100" s="82"/>
      <c r="F100" s="82" t="s">
        <v>5274</v>
      </c>
      <c r="G100" s="85"/>
      <c r="H100" s="86"/>
    </row>
    <row r="101" customFormat="false" ht="15" hidden="false" customHeight="false" outlineLevel="0" collapsed="false">
      <c r="A101" s="78" t="s">
        <v>2209</v>
      </c>
      <c r="B101" s="79" t="str">
        <f aca="false">IF(A101="NEWCOD",IF(ISBLANK(G101),"renseigner le champ 'Nouveau taxon'",G101),VLOOKUP(A101,'Ref Taxo'!A:B,2,FALSE()))</f>
        <v>Hildenbrandia</v>
      </c>
      <c r="C101" s="80" t="n">
        <f aca="false">IF(A101="NEWCOD",IF(ISBLANK(H101),"NoCod",H101),VLOOKUP(A101,'Ref Taxo'!A:D,4,FALSE()))</f>
        <v>1157</v>
      </c>
      <c r="D101" s="81" t="n">
        <v>0.02</v>
      </c>
      <c r="E101" s="82" t="n">
        <v>0.1</v>
      </c>
      <c r="F101" s="82" t="s">
        <v>5274</v>
      </c>
      <c r="G101" s="85"/>
      <c r="H101" s="86"/>
    </row>
    <row r="102" customFormat="false" ht="15" hidden="false" customHeight="false" outlineLevel="0" collapsed="false">
      <c r="A102" s="78" t="s">
        <v>5275</v>
      </c>
      <c r="B102" s="79" t="s">
        <v>5276</v>
      </c>
      <c r="C102" s="80" t="n">
        <v>44517</v>
      </c>
      <c r="D102" s="81" t="n">
        <v>0.01</v>
      </c>
      <c r="E102" s="82"/>
      <c r="F102" s="82" t="s">
        <v>5277</v>
      </c>
      <c r="G102" s="85"/>
      <c r="H102" s="86"/>
    </row>
    <row r="103" customFormat="false" ht="15" hidden="false" customHeight="false" outlineLevel="0" collapsed="false">
      <c r="A103" s="78" t="s">
        <v>4750</v>
      </c>
      <c r="B103" s="79" t="str">
        <f aca="false">IF(A103="NEWCOD",IF(ISBLANK(G103),"renseigner le champ 'Nouveau taxon'",G103),VLOOKUP(A103,'Ref Taxo'!A:B,2,FALSE()))</f>
        <v>Stigeoclonium</v>
      </c>
      <c r="C103" s="80" t="n">
        <f aca="false">IF(A103="NEWCOD",IF(ISBLANK(H103),"NoCod",H103),VLOOKUP(A103,'Ref Taxo'!A:D,4,FALSE()))</f>
        <v>1119</v>
      </c>
      <c r="D103" s="81" t="n">
        <v>0.01</v>
      </c>
      <c r="E103" s="82"/>
      <c r="F103" s="82" t="s">
        <v>5274</v>
      </c>
      <c r="G103" s="85"/>
      <c r="H103" s="86"/>
    </row>
    <row r="104" customFormat="false" ht="15" hidden="false" customHeight="false" outlineLevel="0" collapsed="false">
      <c r="A104" s="78" t="s">
        <v>5040</v>
      </c>
      <c r="B104" s="79" t="str">
        <f aca="false">IF(A104="NEWCOD",IF(ISBLANK(G104),"renseigner le champ 'Nouveau taxon'",G104),VLOOKUP(A104,'Ref Taxo'!A:B,2,FALSE()))</f>
        <v>Vaucheria</v>
      </c>
      <c r="C104" s="80" t="n">
        <f aca="false">IF(A104="NEWCOD",IF(ISBLANK(H104),"NoCod",H104),VLOOKUP(A104,'Ref Taxo'!A:D,4,FALSE()))</f>
        <v>1169</v>
      </c>
      <c r="D104" s="81" t="n">
        <v>0.05</v>
      </c>
      <c r="E104" s="82"/>
      <c r="F104" s="82" t="s">
        <v>5274</v>
      </c>
      <c r="G104" s="85"/>
      <c r="H104" s="86"/>
    </row>
    <row r="105" customFormat="false" ht="15" hidden="false" customHeight="false" outlineLevel="0" collapsed="false">
      <c r="A105" s="78" t="s">
        <v>1009</v>
      </c>
      <c r="B105" s="79" t="str">
        <f aca="false">IF(A105="NEWCOD",IF(ISBLANK(G105),"renseigner le champ 'Nouveau taxon'",G105),VLOOKUP(A105,'Ref Taxo'!A:B,2,FALSE()))</f>
        <v>Chiloscyphus polyanthos</v>
      </c>
      <c r="C105" s="80" t="n">
        <f aca="false">IF(A105="NEWCOD",IF(ISBLANK(H105),"NoCod",H105),VLOOKUP(A105,'Ref Taxo'!A:D,4,FALSE()))</f>
        <v>1186</v>
      </c>
      <c r="D105" s="81" t="n">
        <v>1.25</v>
      </c>
      <c r="E105" s="82" t="n">
        <v>0.6</v>
      </c>
      <c r="F105" s="82" t="s">
        <v>5274</v>
      </c>
      <c r="G105" s="85"/>
      <c r="H105" s="86"/>
    </row>
    <row r="106" customFormat="false" ht="15" hidden="false" customHeight="false" outlineLevel="0" collapsed="false">
      <c r="A106" s="78" t="s">
        <v>1906</v>
      </c>
      <c r="B106" s="79" t="str">
        <f aca="false">IF(A106="NEWCOD",IF(ISBLANK(G106),"renseigner le champ 'Nouveau taxon'",G106),VLOOKUP(A106,'Ref Taxo'!A:B,2,FALSE()))</f>
        <v>Fissidens crassipes</v>
      </c>
      <c r="C106" s="80" t="n">
        <f aca="false">IF(A106="NEWCOD",IF(ISBLANK(H106),"NoCod",H106),VLOOKUP(A106,'Ref Taxo'!A:D,4,FALSE()))</f>
        <v>1294</v>
      </c>
      <c r="D106" s="81" t="n">
        <v>0.01</v>
      </c>
      <c r="E106" s="82"/>
      <c r="F106" s="82" t="s">
        <v>5274</v>
      </c>
      <c r="G106" s="85"/>
      <c r="H106" s="86"/>
    </row>
    <row r="107" customFormat="false" ht="15" hidden="false" customHeight="false" outlineLevel="0" collapsed="false">
      <c r="A107" s="78" t="s">
        <v>63</v>
      </c>
      <c r="B107" s="79" t="str">
        <f aca="false">IF(A107="NEWCOD",IF(ISBLANK(G107),"renseigner le champ 'Nouveau taxon'",G107),VLOOKUP(A107,'Ref Taxo'!A:B,2,FALSE()))</f>
        <v>Agrostis stolonifera</v>
      </c>
      <c r="C107" s="80" t="n">
        <f aca="false">IF(A107="NEWCOD",IF(ISBLANK(H107),"NoCod",H107),VLOOKUP(A107,'Ref Taxo'!A:D,4,FALSE()))</f>
        <v>1543</v>
      </c>
      <c r="D107" s="81"/>
      <c r="E107" s="82" t="n">
        <v>0.01</v>
      </c>
      <c r="F107" s="82" t="s">
        <v>5274</v>
      </c>
      <c r="G107" s="85"/>
      <c r="H107" s="86"/>
    </row>
    <row r="108" customFormat="false" ht="15" hidden="false" customHeight="false" outlineLevel="0" collapsed="false">
      <c r="A108" s="78" t="s">
        <v>404</v>
      </c>
      <c r="B108" s="79" t="str">
        <f aca="false">IF(A108="NEWCOD",IF(ISBLANK(G108),"renseigner le champ 'Nouveau taxon'",G108),VLOOKUP(A108,'Ref Taxo'!A:B,2,FALSE()))</f>
        <v>Berula erecta</v>
      </c>
      <c r="C108" s="80" t="n">
        <f aca="false">IF(A108="NEWCOD",IF(ISBLANK(H108),"NoCod",H108),VLOOKUP(A108,'Ref Taxo'!A:D,4,FALSE()))</f>
        <v>1977</v>
      </c>
      <c r="D108" s="81"/>
      <c r="E108" s="82" t="n">
        <v>0.01</v>
      </c>
      <c r="F108" s="82" t="s">
        <v>5274</v>
      </c>
      <c r="G108" s="85"/>
      <c r="H108" s="86"/>
    </row>
    <row r="109" customFormat="false" ht="15" hidden="false" customHeight="false" outlineLevel="0" collapsed="false">
      <c r="A109" s="78" t="s">
        <v>2883</v>
      </c>
      <c r="B109" s="79" t="str">
        <f aca="false">IF(A109="NEWCOD",IF(ISBLANK(G109),"renseigner le champ 'Nouveau taxon'",G109),VLOOKUP(A109,'Ref Taxo'!A:B,2,FALSE()))</f>
        <v>Mentha aquatica</v>
      </c>
      <c r="C109" s="80" t="n">
        <f aca="false">IF(A109="NEWCOD",IF(ISBLANK(H109),"NoCod",H109),VLOOKUP(A109,'Ref Taxo'!A:D,4,FALSE()))</f>
        <v>1791</v>
      </c>
      <c r="D109" s="81"/>
      <c r="E109" s="82" t="n">
        <v>0.01</v>
      </c>
      <c r="F109" s="82" t="s">
        <v>5274</v>
      </c>
      <c r="G109" s="85"/>
      <c r="H109" s="86"/>
    </row>
    <row r="110" customFormat="false" ht="15" hidden="false" customHeight="false" outlineLevel="0" collapsed="false">
      <c r="A110" s="78" t="s">
        <v>3453</v>
      </c>
      <c r="B110" s="79" t="str">
        <f aca="false">IF(A110="NEWCOD",IF(ISBLANK(G110),"renseigner le champ 'Nouveau taxon'",G110),VLOOKUP(A110,'Ref Taxo'!A:B,2,FALSE()))</f>
        <v>Phragmites australis</v>
      </c>
      <c r="C110" s="80" t="n">
        <f aca="false">IF(A110="NEWCOD",IF(ISBLANK(H110),"NoCod",H110),VLOOKUP(A110,'Ref Taxo'!A:D,4,FALSE()))</f>
        <v>1579</v>
      </c>
      <c r="D110" s="81"/>
      <c r="E110" s="82" t="n">
        <v>0.01</v>
      </c>
      <c r="F110" s="82" t="s">
        <v>5274</v>
      </c>
      <c r="G110" s="85"/>
      <c r="H110" s="86"/>
    </row>
    <row r="111" customFormat="false" ht="15" hidden="false" customHeight="false" outlineLevel="0" collapsed="false">
      <c r="A111" s="78" t="s">
        <v>5047</v>
      </c>
      <c r="B111" s="79" t="str">
        <f aca="false">IF(A111="NEWCOD",IF(ISBLANK(G111),"renseigner le champ 'Nouveau taxon'",G111),VLOOKUP(A111,'Ref Taxo'!A:B,2,FALSE()))</f>
        <v>Veronica anagallis-aquatica</v>
      </c>
      <c r="C111" s="80" t="n">
        <f aca="false">IF(A111="NEWCOD",IF(ISBLANK(H111),"NoCod",H111),VLOOKUP(A111,'Ref Taxo'!A:D,4,FALSE()))</f>
        <v>1955</v>
      </c>
      <c r="D111" s="81"/>
      <c r="E111" s="82" t="n">
        <v>0.01</v>
      </c>
      <c r="F111" s="82" t="s">
        <v>5274</v>
      </c>
      <c r="G111" s="85"/>
      <c r="H111" s="86"/>
    </row>
    <row r="112" customFormat="false" ht="15" hidden="false" customHeight="false" outlineLevel="0" collapsed="false">
      <c r="A112" s="78" t="s">
        <v>2170</v>
      </c>
      <c r="B112" s="79" t="str">
        <f aca="false">IF(A112="NEWCOD",IF(ISBLANK(G112),"renseigner le champ 'Nouveau taxon'",G112),VLOOKUP(A112,'Ref Taxo'!A:B,2,FALSE()))</f>
        <v>Helosciadium nodiflorum </v>
      </c>
      <c r="C112" s="80" t="n">
        <f aca="false">IF(A112="NEWCOD",IF(ISBLANK(H112),"NoCod",H112),VLOOKUP(A112,'Ref Taxo'!A:D,4,FALSE()))</f>
        <v>30053</v>
      </c>
      <c r="D112" s="81"/>
      <c r="E112" s="82" t="n">
        <v>0.01</v>
      </c>
      <c r="F112" s="82" t="s">
        <v>5274</v>
      </c>
      <c r="G112" s="85"/>
      <c r="H112" s="86"/>
    </row>
    <row r="113" customFormat="false" ht="15" hidden="false" customHeight="false" outlineLevel="0" collapsed="false">
      <c r="A113" s="78" t="s">
        <v>3728</v>
      </c>
      <c r="B113" s="79" t="str">
        <f aca="false">IF(A113="NEWCOD",IF(ISBLANK(G113),"renseigner le champ 'Nouveau taxon'",G113),VLOOKUP(A113,'Ref Taxo'!A:B,2,FALSE()))</f>
        <v>Potamogeton pectinatus</v>
      </c>
      <c r="C113" s="80" t="n">
        <f aca="false">IF(A113="NEWCOD",IF(ISBLANK(H113),"NoCod",H113),VLOOKUP(A113,'Ref Taxo'!A:D,4,FALSE()))</f>
        <v>1655</v>
      </c>
      <c r="D113" s="81"/>
      <c r="E113" s="82" t="n">
        <v>0.01</v>
      </c>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5272</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5294</v>
      </c>
      <c r="J6" s="105"/>
    </row>
    <row r="7" customFormat="false" ht="23.85" hidden="false" customHeight="false" outlineLevel="0" collapsed="false">
      <c r="A7" s="102" t="s">
        <v>5287</v>
      </c>
      <c r="B7" s="102" t="s">
        <v>5288</v>
      </c>
      <c r="C7" s="102" t="s">
        <v>5289</v>
      </c>
      <c r="D7" s="102" t="s">
        <v>5290</v>
      </c>
      <c r="E7" s="102" t="s">
        <v>5291</v>
      </c>
      <c r="F7" s="103" t="s">
        <v>5303</v>
      </c>
      <c r="G7" s="104" t="n">
        <v>43630</v>
      </c>
      <c r="H7" s="105" t="s">
        <v>5304</v>
      </c>
      <c r="I7" s="102"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2020-06-23T09:11:39Z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