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22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<sst xmlns="http://schemas.openxmlformats.org/spreadsheetml/2006/main" count="6489" uniqueCount="5305">
  <si>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</si>
  <si>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</si>
  <si>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</si>
  <si>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</si>
  <si>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</si>
  <si>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</si>
  <si>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</si>
  <si>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</si>
  <si>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</si>
  <si>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</si>
  <si>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</si>
  <si>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</si>
  <si>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</si>
  <si>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</si>
  <si>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</si>
  <si>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</si>
  <si>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</si>
  <si>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</si>
  <si>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</si>
  <si>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</si>
  <si>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</si>
  <si>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</si>
  <si>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</si>
  <si>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</si>
  <si>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</si>
  <si>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</si>
  <si>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</si>
  <si>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</si>
  <si>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</si>
  <si>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</si>
  <si>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</si>
  <si>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</si>
  <si>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</si>
  <si>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</si>
  <si>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</si>
  <si>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</si>
  <si>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</si>
  <si>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</si>
  <si>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</si>
  <si>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</si>
  <si>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</si>
  <si>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</si>
  <si>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</si>
  <si>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</si>
  <si>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</si>
  <si>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</si>
  <si>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</si>
  <si>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</si>
  <si>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</si>
  <si>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</si>
  <si>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</si>
  <si>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</si>
  <si>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</si>
  <si>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</si>
  <si>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</si>
  <si>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</si>
  <si>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</si>
  <si>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</si>
  <si>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</si>
  <si>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</si>
  <si>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</si>
  <si>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</si>
  <si>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</si>
  <si>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</si>
  <si>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</si>
  <si>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</si>
  <si>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</si>
  <si>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</si>
  <si>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</si>
  <si>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</si>
  <si>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</si>
  <si>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</si>
  <si>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</si>
  <si>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</si>
  <si>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</si>
  <si>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</si>
  <si>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</si>
  <si>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</si>
  <si>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</si>
  <si>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</si>
  <si>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</si>
  <si>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</si>
  <si>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</si>
  <si>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</si>
  <si>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</si>
  <si>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</si>
  <si>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</si>
  <si>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</si>
  <si>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</si>
  <si>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</si>
  <si>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</si>
  <si>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</si>
  <si>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</si>
  <si>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</si>
  <si>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</si>
  <si>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</si>
  <si>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</si>
  <si>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</si>
  <si>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</si>
  <si>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</si>
  <si>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</si>
  <si>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</si>
  <si>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</si>
  <si>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</si>
  <si>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</si>
  <si>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</si>
  <si>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</si>
  <si>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</si>
  <si>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</si>
  <si>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</si>
  <si>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</si>
  <si>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</si>
  <si>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</si>
  <si>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</si>
  <si>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</si>
  <si>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</si>
  <si>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</si>
  <si>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</si>
  <si>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</si>
  <si>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</si>
  <si>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</si>
  <si>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</si>
  <si>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</si>
  <si>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</si>
  <si>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</si>
  <si>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</si>
  <si>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</si>
  <si>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</si>
  <si>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</si>
  <si>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</si>
  <si>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</si>
  <si>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</si>
  <si>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</si>
  <si>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</si>
  <si>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</si>
  <si>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</si>
  <si>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</si>
  <si>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</si>
  <si>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</si>
  <si>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</si>
  <si>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</si>
  <si>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</si>
  <si>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</si>
  <si>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</si>
  <si>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</si>
  <si>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</si>
  <si>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</si>
  <si>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</si>
  <si>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</si>
  <si>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</si>
  <si>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</si>
  <si>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</si>
  <si>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</si>
  <si>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</si>
  <si>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</si>
  <si>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</si>
  <si>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</si>
  <si>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</si>
  <si>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</si>
  <si>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</si>
  <si>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</si>
  <si>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</si>
  <si>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</si>
  <si>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</si>
  <si>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</si>
  <si>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</si>
  <si>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</si>
  <si>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</si>
  <si>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</si>
  <si>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</si>
  <si>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</si>
  <si>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</si>
  <si>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</si>
  <si>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</si>
  <si>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</si>
  <si>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</si>
  <si>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</si>
  <si>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</si>
  <si>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</si>
  <si>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</si>
  <si>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</si>
  <si>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</si>
  <si>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</si>
  <si>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</si>
  <si>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</si>
  <si>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</si>
  <si>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</si>
  <si>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</si>
  <si>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</si>
  <si>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</si>
  <si>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</si>
  <si>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</si>
  <si>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</si>
  <si>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</si>
  <si>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</si>
  <si>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</si>
  <si>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</si>
  <si>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</si>
  <si>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</si>
  <si>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</si>
  <si>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</si>
  <si>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</si>
  <si>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</si>
  <si>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</si>
  <si>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</si>
  <si>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</si>
  <si>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</si>
  <si>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</si>
  <si>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</si>
  <si>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</si>
  <si>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</si>
  <si>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</si>
  <si>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</si>
  <si>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</si>
  <si>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</si>
  <si>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</si>
  <si>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</si>
  <si>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</si>
  <si>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</si>
  <si>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</si>
  <si>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</si>
  <si>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</si>
  <si>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</si>
  <si>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</si>
  <si>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</si>
  <si>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</si>
  <si>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</si>
  <si>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</si>
  <si>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</si>
  <si>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</si>
  <si>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</si>
  <si>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</si>
  <si>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</si>
  <si>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</si>
  <si>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</si>
  <si>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</si>
  <si>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</si>
  <si>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</si>
  <si>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</si>
  <si>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</si>
  <si>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</si>
  <si>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</si>
  <si>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</si>
  <si>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</si>
  <si>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</si>
  <si>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</si>
  <si>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</si>
  <si>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</si>
  <si>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</si>
  <si>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</si>
  <si>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</si>
  <si>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</si>
  <si>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</si>
  <si>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</si>
  <si>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</si>
  <si>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</si>
  <si>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</si>
  <si>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</si>
  <si>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</si>
  <si>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</si>
  <si>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</si>
  <si>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</si>
  <si>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</si>
  <si>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</si>
  <si>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</si>
  <si>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</si>
  <si>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</si>
  <si>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</si>
  <si>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</si>
  <si>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</si>
  <si>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</si>
  <si>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</si>
  <si>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</si>
  <si>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</si>
  <si>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</si>
  <si>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</si>
  <si>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</si>
  <si>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</si>
  <si>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</si>
  <si>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</si>
  <si>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</si>
  <si>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</si>
  <si>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</si>
  <si>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</si>
  <si>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</si>
  <si>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</si>
  <si>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</si>
  <si>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</si>
  <si>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</si>
  <si>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</si>
  <si>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</si>
  <si>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</si>
  <si>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</si>
  <si>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</si>
  <si>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</si>
  <si>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</si>
  <si>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</si>
  <si>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</si>
  <si>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</si>
  <si>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</si>
  <si>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</si>
  <si>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</si>
  <si>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</si>
  <si>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</si>
  <si>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</si>
  <si>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</si>
  <si>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</si>
  <si>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</si>
  <si>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</si>
  <si>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</si>
  <si>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</si>
  <si>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</si>
  <si>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</si>
  <si>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</si>
  <si>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</si>
  <si>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</si>
  <si>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</si>
  <si>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</si>
  <si>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</si>
  <si>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</si>
  <si>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</si>
  <si>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</si>
  <si>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</si>
  <si>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</si>
  <si>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</si>
  <si>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</si>
  <si>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</si>
  <si>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</si>
  <si>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</si>
  <si>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</si>
  <si>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</si>
  <si>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</si>
  <si>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</si>
  <si>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</si>
  <si>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</si>
  <si>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</si>
  <si>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</si>
  <si>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</si>
  <si>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</si>
  <si>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</si>
  <si>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</si>
  <si>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</si>
  <si>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</si>
  <si>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</si>
  <si>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</si>
  <si>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</si>
  <si>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</si>
  <si>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</si>
  <si>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</si>
  <si>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</si>
  <si>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</si>
  <si>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</si>
  <si>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</si>
  <si>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</si>
  <si>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</si>
  <si>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</si>
  <si>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</si>
  <si>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</si>
  <si>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</si>
  <si>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</si>
  <si>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</si>
  <si>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</si>
  <si>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</si>
  <si>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</si>
  <si>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</si>
  <si>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</si>
  <si>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</si>
  <si>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</si>
  <si>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</si>
  <si>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</si>
  <si>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</si>
  <si>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</si>
  <si>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</si>
  <si>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</si>
  <si>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</si>
  <si>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</si>
  <si>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</si>
  <si>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</si>
  <si>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</si>
  <si>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</si>
  <si>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</si>
  <si>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</si>
  <si>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</si>
  <si>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</si>
  <si>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</si>
  <si>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</si>
  <si>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</si>
  <si>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</si>
  <si>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</si>
  <si>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</si>
  <si>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</si>
  <si>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</si>
  <si>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</si>
  <si>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</si>
  <si>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</si>
  <si>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</si>
  <si>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</si>
  <si>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</si>
  <si>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</si>
  <si>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</si>
  <si>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</si>
  <si>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</si>
  <si>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</si>
  <si>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</si>
  <si>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</si>
  <si>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</si>
  <si>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</si>
  <si>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</si>
  <si>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</si>
  <si>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</si>
  <si>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</si>
  <si>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</si>
  <si>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</si>
  <si>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</si>
  <si>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</si>
  <si>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</si>
  <si>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</si>
  <si>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</si>
  <si>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</si>
  <si>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</si>
  <si>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</si>
  <si>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</si>
  <si>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</si>
  <si>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</si>
  <si>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</si>
  <si>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</si>
  <si>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</si>
  <si>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</si>
  <si>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</si>
  <si>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</si>
  <si>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</si>
  <si>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</si>
  <si>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</si>
  <si>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</si>
  <si>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</si>
  <si>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</si>
  <si>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</si>
  <si>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</si>
  <si>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</si>
  <si>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</si>
  <si>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</si>
  <si>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</si>
  <si>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</si>
  <si>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</si>
  <si>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</si>
  <si>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</si>
  <si>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</si>
  <si>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</si>
  <si>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</si>
  <si>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</si>
  <si>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</si>
  <si>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</si>
  <si>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</si>
  <si>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</si>
  <si>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</si>
  <si>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</si>
  <si>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</si>
  <si>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</si>
  <si>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</si>
  <si>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</si>
  <si>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</si>
  <si>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</si>
  <si>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</si>
  <si>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</si>
  <si>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</si>
  <si>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</si>
  <si>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</si>
  <si>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</si>
  <si>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</si>
  <si>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</si>
  <si>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</si>
  <si>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</si>
  <si>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</si>
  <si>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</si>
  <si>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</si>
  <si>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</si>
  <si>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</si>
  <si>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</si>
  <si>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</si>
  <si>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</si>
  <si>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</si>
  <si>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</si>
  <si>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</si>
  <si>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</si>
  <si>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</si>
  <si>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</si>
  <si>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</si>
  <si>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</si>
  <si>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</si>
  <si>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</si>
  <si>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</si>
  <si>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</si>
  <si>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</si>
  <si>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</si>
  <si>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</si>
  <si>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</si>
  <si>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</si>
  <si>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</si>
  <si>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</si>
  <si>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</si>
  <si>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</si>
  <si>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</si>
  <si>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</si>
  <si>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</si>
  <si>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</si>
  <si>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</si>
  <si>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</si>
  <si>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</si>
  <si>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</si>
  <si>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</si>
  <si>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</si>
  <si>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</si>
  <si>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</si>
  <si>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</si>
  <si>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</si>
  <si>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</si>
  <si>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</si>
  <si>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</si>
  <si>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</si>
  <si>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</si>
  <si>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</si>
  <si>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</si>
  <si>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</si>
  <si>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</si>
  <si>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</si>
  <si>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</si>
  <si>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</si>
  <si>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</si>
  <si>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</si>
  <si>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</si>
  <si>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</si>
  <si>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</si>
  <si>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</si>
  <si>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</si>
  <si>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</si>
  <si>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</si>
  <si>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</si>
  <si>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</si>
  <si>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</si>
  <si>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</si>
  <si>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</si>
  <si>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</si>
  <si>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</si>
  <si>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</si>
  <si>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</si>
  <si>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</si>
  <si>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</si>
  <si>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</si>
  <si>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</si>
  <si>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</si>
  <si>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</si>
  <si>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</si>
  <si>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</si>
  <si>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</si>
  <si>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</si>
  <si>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</si>
  <si>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</si>
  <si>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</si>
  <si>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</si>
  <si>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</si>
  <si>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</si>
  <si>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</si>
  <si>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</si>
  <si>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</si>
  <si>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</si>
  <si>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</si>
  <si>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</si>
  <si>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</si>
  <si>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</si>
  <si>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</si>
  <si>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</si>
  <si>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</si>
  <si>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</si>
  <si>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</si>
  <si>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</si>
  <si>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</si>
  <si>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</si>
  <si>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</si>
  <si>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</si>
  <si>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</si>
  <si>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</si>
  <si>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</si>
  <si>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</si>
  <si>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</si>
  <si>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</si>
  <si>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</si>
  <si>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</si>
  <si>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</si>
  <si>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</si>
  <si>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</si>
  <si>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</si>
  <si>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</si>
  <si>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</si>
  <si>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</si>
  <si>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</si>
  <si>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</si>
  <si>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</si>
  <si>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</si>
  <si>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</si>
  <si>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</si>
  <si>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</si>
  <si>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</si>
  <si>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</si>
  <si>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</si>
  <si>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</si>
  <si>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</si>
  <si>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</si>
  <si>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</si>
  <si>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</si>
  <si>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</si>
  <si>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</si>
  <si>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</si>
  <si>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</si>
  <si>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</si>
  <si>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</si>
  <si>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</si>
  <si>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</si>
  <si>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</si>
  <si>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</si>
  <si>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</si>
  <si>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</si>
  <si>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</si>
  <si>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</si>
  <si>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</si>
  <si>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</si>
  <si>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</si>
  <si>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</si>
  <si>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</si>
  <si>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</si>
  <si>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</si>
  <si>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</si>
  <si>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</si>
  <si>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</si>
  <si>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</si>
  <si>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</si>
  <si>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</si>
  <si>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</si>
  <si>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</si>
  <si>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</si>
  <si>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</si>
  <si>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</si>
  <si>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</si>
  <si>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</si>
  <si>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</si>
  <si>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</si>
  <si>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</si>
  <si>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</si>
  <si>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</si>
  <si>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</si>
  <si>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</si>
  <si>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</si>
  <si>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</si>
  <si>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</si>
  <si>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</si>
  <si>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</si>
  <si>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</si>
  <si>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</si>
  <si>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</si>
  <si>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</si>
  <si>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</si>
  <si>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</si>
  <si>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</si>
  <si>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</si>
  <si>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</si>
  <si>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</si>
  <si>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</si>
  <si>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</si>
  <si>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</si>
  <si>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</si>
  <si>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</si>
  <si>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</si>
  <si>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</si>
  <si>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</si>
  <si>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</si>
  <si>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</si>
  <si>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</si>
  <si>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</si>
  <si>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</si>
  <si>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</si>
  <si>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</si>
  <si>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</si>
  <si>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</si>
  <si>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</si>
  <si>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</si>
  <si>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</si>
  <si>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</si>
  <si>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</si>
  <si>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</si>
  <si>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</si>
  <si>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</si>
  <si>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</si>
  <si>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</si>
  <si>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</si>
  <si>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</si>
  <si>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</si>
  <si>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</si>
  <si>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</si>
  <si>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</si>
  <si>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</si>
  <si>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</si>
  <si>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</si>
  <si>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</si>
  <si>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</si>
  <si>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</si>
  <si>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</si>
  <si>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</si>
  <si>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</si>
  <si>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</si>
  <si>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</si>
  <si>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</si>
  <si>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</si>
  <si>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</si>
  <si>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</si>
  <si>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</si>
  <si>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</si>
  <si>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</si>
  <si>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</si>
  <si>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</si>
  <si>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</si>
  <si>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</si>
  <si>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</si>
  <si>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</si>
  <si>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</si>
  <si>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</si>
  <si>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</si>
  <si>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</si>
  <si>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</si>
  <si>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</si>
  <si>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</si>
  <si>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</si>
  <si>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</si>
  <si>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</si>
  <si>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</si>
  <si>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</si>
  <si>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</si>
  <si>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</si>
  <si>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</si>
  <si>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</si>
  <si>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</si>
  <si>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</si>
  <si>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</si>
  <si>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</si>
  <si>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</si>
  <si>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</si>
  <si>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</si>
  <si>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</si>
  <si>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</si>
  <si>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</si>
  <si>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</si>
  <si>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</si>
  <si>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</si>
  <si>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</si>
  <si>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</si>
  <si>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</si>
  <si>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</si>
  <si>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</si>
  <si>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</si>
  <si>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</si>
  <si>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</si>
  <si>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</si>
  <si>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</si>
  <si>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</si>
  <si>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</si>
  <si>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</si>
  <si>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</si>
  <si>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</si>
  <si>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</si>
  <si>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</si>
  <si>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</si>
  <si>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</si>
  <si>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</si>
  <si>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</si>
  <si>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</si>
  <si>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</si>
  <si>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</si>
  <si>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</si>
  <si>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</si>
  <si>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</si>
  <si>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</si>
  <si>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</si>
  <si>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</si>
  <si>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</si>
  <si>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</si>
  <si>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</si>
  <si>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</si>
  <si>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</si>
  <si>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</si>
  <si>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</si>
  <si>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</si>
  <si>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</si>
  <si>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</si>
  <si>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</si>
  <si>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</si>
  <si>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</si>
  <si>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</si>
  <si>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</si>
  <si>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</si>
  <si>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</si>
  <si>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</si>
  <si>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</si>
  <si>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</si>
  <si>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</si>
  <si>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</si>
  <si>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</si>
  <si>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</si>
  <si>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</si>
  <si>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</si>
  <si>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</si>
  <si>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</si>
  <si>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</si>
  <si>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</si>
  <si>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</si>
  <si>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</si>
  <si>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</si>
  <si>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</si>
  <si>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</si>
  <si>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</si>
  <si>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</si>
  <si>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</si>
  <si>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</si>
  <si>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</si>
  <si>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</si>
  <si>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</si>
  <si>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</si>
  <si>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</si>
  <si>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</si>
  <si>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</si>
  <si>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</si>
  <si>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</si>
  <si>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</si>
  <si>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</si>
  <si>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</si>
  <si>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</si>
  <si>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</si>
  <si>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</si>
  <si>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</si>
  <si>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</si>
  <si>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</si>
  <si>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</si>
  <si>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</si>
  <si>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</si>
  <si>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</si>
  <si>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</si>
  <si>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</si>
  <si>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</si>
  <si>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</si>
  <si>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</si>
  <si>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</si>
  <si>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</si>
  <si>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</si>
  <si>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</si>
  <si>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</si>
  <si>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</si>
  <si>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</si>
  <si>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</si>
  <si>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</si>
  <si>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</si>
  <si>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</si>
  <si>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</si>
  <si>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</si>
  <si>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</si>
  <si>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</si>
  <si>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</si>
  <si>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</si>
  <si>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</si>
  <si>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</si>
  <si>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</si>
  <si>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</si>
  <si>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</si>
  <si>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</si>
  <si>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</si>
  <si>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</si>
  <si>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</si>
  <si>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</si>
  <si>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</si>
  <si>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</si>
  <si>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</si>
  <si>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</si>
  <si>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</si>
  <si>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</si>
  <si>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</si>
  <si>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</si>
  <si>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</si>
  <si>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</si>
  <si>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</si>
  <si>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</si>
  <si>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</si>
  <si>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</si>
  <si>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</si>
  <si>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</si>
  <si>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</si>
  <si>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</si>
  <si>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</si>
  <si>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</si>
  <si>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</si>
  <si>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</si>
  <si>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</si>
  <si>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</si>
  <si>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</si>
  <si>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</si>
  <si>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</si>
  <si>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</si>
  <si>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</si>
  <si>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</si>
  <si>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</si>
  <si>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</si>
  <si>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</si>
  <si>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</si>
  <si>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</si>
  <si>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</si>
  <si>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</si>
  <si>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</si>
  <si>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</si>
  <si>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</si>
  <si>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</si>
  <si>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</si>
  <si>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</si>
  <si>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</si>
  <si>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</si>
  <si>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</si>
  <si>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</si>
  <si>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</si>
  <si>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</si>
  <si>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</si>
  <si>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</si>
  <si>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</si>
  <si>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</si>
  <si>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</si>
  <si>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</si>
  <si>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</si>
  <si>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</si>
  <si>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</si>
  <si>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</si>
  <si>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</si>
  <si>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</si>
  <si>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</si>
  <si>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</si>
  <si>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</si>
  <si>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</si>
  <si>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</si>
  <si>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</si>
  <si>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</si>
  <si>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</si>
  <si>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</si>
  <si>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</si>
  <si>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</si>
  <si>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</si>
  <si>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</si>
  <si>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</si>
  <si>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</si>
  <si>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</si>
  <si>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</si>
  <si>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</si>
  <si>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</si>
  <si>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</si>
  <si>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</si>
  <si>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</si>
  <si>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</si>
  <si>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</si>
  <si>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</si>
  <si>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</si>
  <si>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</si>
  <si>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</si>
  <si>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</si>
  <si>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</si>
  <si>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</si>
  <si>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</si>
  <si>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</si>
  <si>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</si>
  <si>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</si>
  <si>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</si>
  <si>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</si>
  <si>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</si>
  <si>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</si>
  <si>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</si>
  <si>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</si>
  <si>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</si>
  <si>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</si>
  <si>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</si>
  <si>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</si>
  <si>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</si>
  <si>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</si>
  <si>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</si>
  <si>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</si>
  <si>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</si>
  <si>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</si>
  <si>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</si>
  <si>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</si>
  <si>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</si>
  <si>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</si>
  <si>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</si>
  <si>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</si>
  <si>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</si>
  <si>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</si>
  <si>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</si>
  <si>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</si>
  <si>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</si>
  <si>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</si>
  <si>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</si>
  <si>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</si>
  <si>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</si>
  <si>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</si>
  <si>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</si>
  <si>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</si>
  <si>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</si>
  <si>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</si>
  <si>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</si>
  <si>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</si>
  <si>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</si>
  <si>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</si>
  <si>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</si>
  <si>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</si>
  <si>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</si>
  <si>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</si>
  <si>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</si>
  <si>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</si>
  <si>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</si>
  <si>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</si>
  <si>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</si>
  <si>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</si>
  <si>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</si>
  <si>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</si>
  <si>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</si>
  <si>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</si>
  <si>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</si>
  <si>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</si>
  <si>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</si>
  <si>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</si>
  <si>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</si>
  <si>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</si>
  <si>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</si>
  <si>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</si>
  <si>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</si>
  <si>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</si>
  <si>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</si>
  <si>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</si>
  <si>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</si>
  <si>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</si>
  <si>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</si>
  <si>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</si>
  <si>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</si>
  <si>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</si>
  <si>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</si>
  <si>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</si>
  <si>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</si>
  <si>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</si>
  <si>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</si>
  <si>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</si>
  <si>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</si>
  <si>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</si>
  <si>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</si>
  <si>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</si>
  <si>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</si>
  <si>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</si>
  <si>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</si>
  <si>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</si>
  <si>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</si>
  <si>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</si>
  <si>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</si>
  <si>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</si>
  <si>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</si>
  <si>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</si>
  <si>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</si>
  <si>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</si>
  <si>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</si>
  <si>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</si>
  <si>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</si>
  <si>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</si>
  <si>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</si>
  <si>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</si>
  <si>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</si>
  <si>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</si>
  <si>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</si>
  <si>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</si>
  <si>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</si>
  <si>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</si>
  <si>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</si>
  <si>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</si>
  <si>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</si>
  <si>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</si>
  <si>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</si>
  <si>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</si>
  <si>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</si>
  <si>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</si>
  <si>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</si>
  <si>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</si>
  <si>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</si>
  <si>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</si>
  <si>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</si>
  <si>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</si>
  <si>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</si>
  <si>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</si>
  <si>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</si>
  <si>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</si>
  <si>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</si>
  <si>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</si>
  <si>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</si>
  <si>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</si>
  <si>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</si>
  <si>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</si>
  <si>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</si>
  <si>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</si>
  <si>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</si>
  <si>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</si>
  <si>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</si>
  <si>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</si>
  <si>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</si>
  <si>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</si>
  <si>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</si>
  <si>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</si>
  <si>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</si>
  <si>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</si>
  <si>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</si>
  <si>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</si>
  <si>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</si>
  <si>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</si>
  <si>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</si>
  <si>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</si>
  <si>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</si>
  <si>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</si>
  <si>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</si>
  <si>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</si>
  <si>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</si>
  <si>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</si>
  <si>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</si>
  <si>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</si>
  <si>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</si>
  <si>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</si>
  <si>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</si>
  <si>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</si>
  <si>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</si>
  <si>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</si>
  <si>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</si>
  <si>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</si>
  <si>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</si>
  <si>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</si>
  <si>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</si>
  <si>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</si>
  <si>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</si>
  <si>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</si>
  <si>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</si>
  <si>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</si>
  <si>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</si>
  <si>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</si>
  <si>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</si>
  <si>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</si>
  <si>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</si>
  <si>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</si>
  <si>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</si>
  <si>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</si>
  <si>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</si>
  <si>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</si>
  <si>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</si>
  <si>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</si>
  <si>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</si>
  <si>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</si>
  <si>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</si>
  <si>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</si>
  <si>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</si>
  <si>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</si>
  <si>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</si>
  <si>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</si>
  <si>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</si>
  <si>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</si>
  <si>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</si>
  <si>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</si>
  <si>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</si>
  <si>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</si>
  <si>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</si>
  <si>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</si>
  <si>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</si>
  <si>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</si>
  <si>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</si>
  <si>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</si>
  <si>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</si>
  <si>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</si>
  <si>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</si>
  <si>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</si>
  <si>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</si>
  <si>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</si>
  <si>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</si>
  <si>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</si>
  <si>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</si>
  <si>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</si>
  <si>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</si>
  <si>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</si>
  <si>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</si>
  <si>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</si>
  <si>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</si>
  <si>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</si>
  <si>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</si>
  <si>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</si>
  <si>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</si>
  <si>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</si>
  <si>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</si>
  <si>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</si>
  <si>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</si>
  <si>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</si>
  <si>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</si>
  <si>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</si>
  <si>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</si>
  <si>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</si>
  <si>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</si>
  <si>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</si>
  <si>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</si>
  <si>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</si>
  <si>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</si>
  <si>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</si>
  <si>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</si>
  <si>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</si>
  <si>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</si>
  <si>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</si>
  <si>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</si>
  <si>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</si>
  <si>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</si>
  <si>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</si>
  <si>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</si>
  <si>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</si>
  <si>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</si>
  <si>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</si>
  <si>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</si>
  <si>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</si>
  <si>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</si>
  <si>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</si>
  <si>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</si>
  <si>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</si>
  <si>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</si>
  <si>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</si>
  <si>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</si>
  <si>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</si>
  <si>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</si>
  <si>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</si>
  <si>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</si>
  <si>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</si>
  <si>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</si>
  <si>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</si>
  <si>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</si>
  <si>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</si>
  <si>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</si>
  <si>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</si>
  <si>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</si>
  <si>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</si>
  <si>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</si>
  <si>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</si>
  <si>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</si>
  <si>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</si>
  <si>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</si>
  <si>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</si>
  <si>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</si>
  <si>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</si>
  <si>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</si>
  <si>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</si>
  <si>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</si>
  <si>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</si>
  <si>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</si>
  <si>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</si>
  <si>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</si>
  <si>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</si>
  <si>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</si>
  <si>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</si>
  <si>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</si>
  <si>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</si>
  <si>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</si>
  <si>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</si>
  <si>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</si>
  <si>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</si>
  <si>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</si>
  <si>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</si>
  <si>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</si>
  <si>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</si>
  <si>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</si>
  <si>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</si>
  <si>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</si>
  <si>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</si>
  <si>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</si>
  <si>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</si>
  <si>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</si>
  <si>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</si>
  <si>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</si>
  <si>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</si>
  <si>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</si>
  <si>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</si>
  <si>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</si>
  <si>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</si>
  <si>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</si>
  <si>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</si>
  <si>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</si>
  <si>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</si>
  <si>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</si>
  <si>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</si>
  <si>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</si>
  <si>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</si>
  <si>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</si>
  <si>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</si>
  <si>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</si>
  <si>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</si>
  <si>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</si>
  <si>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</si>
  <si>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</si>
  <si>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</si>
  <si>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</si>
  <si>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</si>
  <si>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</si>
  <si>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</si>
  <si>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</si>
  <si>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</si>
  <si>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</si>
  <si>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</si>
  <si>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</si>
  <si>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</si>
  <si>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</si>
  <si>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</si>
  <si>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</si>
  <si>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</si>
  <si>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</si>
  <si>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</si>
  <si>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</si>
  <si>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</si>
  <si>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</si>
  <si>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</si>
  <si>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</si>
  <si>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</si>
  <si>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</si>
  <si>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</si>
  <si>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</si>
  <si>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</si>
  <si>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</si>
  <si>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</si>
  <si>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</si>
  <si>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</si>
  <si>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</si>
  <si>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</si>
  <si>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</si>
  <si>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</si>
  <si>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</si>
  <si>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</si>
  <si>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</si>
  <si>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</si>
  <si>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</si>
  <si>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</si>
  <si>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</si>
  <si>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</si>
  <si>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</si>
  <si>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</si>
  <si>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</si>
  <si>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</si>
  <si>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</si>
  <si>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</si>
  <si>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</si>
  <si>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</si>
  <si>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</si>
  <si>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</si>
  <si>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</si>
  <si>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</si>
  <si>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</si>
  <si>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</si>
  <si>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</si>
  <si>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</si>
  <si>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</si>
  <si>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</si>
  <si>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</si>
  <si>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</si>
  <si>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</si>
  <si>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</si>
  <si>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</si>
  <si>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</si>
  <si>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</si>
  <si>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</si>
  <si>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</si>
  <si>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</si>
  <si>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</si>
  <si>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</si>
  <si>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</si>
  <si>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</si>
  <si>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</si>
  <si>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</si>
  <si>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</si>
  <si>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</si>
  <si>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</si>
  <si>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</si>
  <si>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</si>
  <si>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</si>
  <si>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</si>
  <si>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</si>
  <si>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</si>
  <si>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</si>
  <si>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</si>
  <si>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</si>
  <si>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</si>
  <si>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</si>
  <si>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</si>
  <si>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</si>
  <si>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</si>
  <si>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</si>
  <si>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</si>
  <si>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</si>
  <si>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</si>
  <si>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</si>
  <si>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</si>
  <si>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</si>
  <si>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</si>
  <si>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</si>
  <si>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</si>
  <si>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</si>
  <si>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</si>
  <si>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</si>
  <si>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</si>
  <si>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</si>
  <si>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</si>
  <si>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</si>
  <si>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</si>
  <si>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</si>
  <si>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</si>
  <si>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</si>
  <si>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</si>
  <si>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</si>
  <si>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</si>
  <si>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</si>
  <si>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</si>
  <si>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</si>
  <si>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</si>
  <si>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</si>
  <si>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</si>
  <si>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</si>
  <si>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</si>
  <si>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</si>
  <si>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</si>
  <si>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</si>
  <si>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</si>
  <si>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</si>
  <si>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</si>
  <si>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</si>
  <si>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</si>
  <si>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</si>
  <si>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</si>
  <si>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</si>
  <si>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</si>
  <si>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</si>
  <si>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</si>
  <si>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</si>
  <si>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</si>
  <si>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</si>
  <si>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</si>
  <si>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</si>
  <si>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</si>
  <si>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</si>
  <si>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</si>
  <si>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</si>
  <si>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</si>
  <si>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</si>
  <si>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</si>
  <si>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</si>
  <si>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</si>
  <si>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</si>
  <si>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</si>
  <si>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</si>
  <si>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</si>
  <si>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</si>
  <si>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</si>
  <si>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</si>
  <si>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</si>
  <si>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</si>
  <si>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</si>
  <si>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</si>
  <si>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</si>
  <si>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</si>
  <si>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</si>
  <si>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</si>
  <si>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</si>
  <si>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</si>
  <si>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</si>
  <si>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</si>
  <si>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</si>
  <si>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</si>
  <si>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</si>
  <si>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</si>
  <si>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</si>
  <si>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</si>
  <si>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</si>
  <si>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</si>
  <si>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</si>
  <si>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</si>
  <si>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</si>
  <si>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</si>
  <si>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</si>
  <si>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</si>
  <si>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</si>
  <si>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</si>
  <si>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</si>
  <si>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</si>
  <si>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</si>
  <si>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</si>
  <si>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</si>
  <si>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</si>
  <si>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</si>
  <si>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</si>
  <si>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</si>
  <si>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</si>
  <si>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</si>
  <si>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</si>
  <si>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</si>
  <si>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</si>
  <si>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</si>
  <si>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</si>
  <si>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</si>
  <si>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</si>
  <si>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</si>
  <si>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</si>
  <si>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</si>
  <si>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</si>
  <si>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</si>
  <si>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</si>
  <si>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</si>
  <si>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</si>
  <si>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</si>
  <si>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</si>
  <si>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</si>
  <si>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</si>
  <si>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</si>
  <si>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</si>
  <si>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</si>
  <si>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</si>
  <si>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</si>
  <si>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</si>
  <si>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</si>
  <si>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</si>
  <si>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</si>
  <si>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</si>
  <si>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</si>
  <si>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</si>
  <si>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</si>
  <si>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</si>
  <si>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</si>
  <si>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</si>
  <si>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</si>
  <si>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</si>
  <si>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</si>
  <si>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</si>
  <si>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</si>
  <si>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</si>
  <si>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</si>
  <si>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</si>
  <si>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</si>
  <si>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</si>
  <si>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</si>
  <si>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</si>
  <si>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</si>
  <si>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</si>
  <si>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</si>
  <si>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</si>
  <si>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</si>
  <si>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</si>
  <si>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</si>
  <si>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</si>
  <si>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</si>
  <si>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</si>
  <si>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</si>
  <si>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</si>
  <si>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</si>
  <si>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</si>
  <si>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</si>
  <si>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</si>
  <si>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</si>
  <si>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</si>
  <si>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</si>
  <si>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</si>
  <si>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</si>
  <si>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</si>
  <si>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</si>
  <si>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</si>
  <si>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</si>
  <si>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</si>
  <si>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</si>
  <si>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</si>
  <si>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</si>
  <si>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</si>
  <si>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</si>
  <si>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</si>
  <si>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</si>
  <si>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</si>
  <si>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</si>
  <si>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</si>
  <si>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</si>
  <si>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</si>
  <si>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</si>
  <si>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</si>
  <si>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</si>
  <si>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</si>
  <si>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</si>
  <si>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</si>
  <si>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</si>
  <si>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</si>
  <si>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</si>
  <si>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</si>
  <si>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</si>
  <si>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</si>
  <si>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</si>
  <si>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</si>
  <si>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</si>
  <si>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</si>
  <si>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</si>
  <si>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</si>
  <si>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</si>
  <si>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</si>
  <si>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</si>
  <si>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</si>
  <si>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</si>
  <si>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</si>
  <si>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</si>
  <si>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</si>
  <si>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</si>
  <si>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</si>
  <si>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</si>
  <si>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</si>
  <si>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</si>
  <si>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</si>
  <si>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</si>
  <si>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</si>
  <si>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</si>
  <si>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</si>
  <si>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</si>
  <si>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</si>
  <si>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</si>
  <si>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</si>
  <si>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</si>
  <si>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</si>
  <si>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</si>
  <si>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</si>
  <si>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</si>
  <si>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</si>
  <si>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</si>
  <si>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</si>
  <si>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</si>
  <si>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</si>
  <si>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</si>
  <si>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</si>
  <si>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</si>
  <si>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</si>
  <si>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</si>
  <si>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</si>
  <si>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</si>
  <si>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</si>
  <si>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</si>
  <si>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</si>
  <si>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</si>
  <si>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</si>
  <si>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</si>
  <si>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</si>
  <si>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</si>
  <si>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</si>
  <si>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</si>
  <si>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</si>
  <si>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</si>
  <si>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</si>
  <si>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</si>
  <si>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</si>
  <si>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</si>
  <si>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</si>
  <si>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</si>
  <si>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</si>
  <si>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</si>
  <si>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</si>
  <si>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</si>
  <si>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</si>
  <si>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</si>
  <si>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</si>
  <si>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</si>
  <si>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</si>
  <si>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</si>
  <si>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</si>
  <si>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</si>
  <si>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</si>
  <si>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</si>
  <si>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</si>
  <si>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</si>
  <si>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</si>
  <si>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</si>
  <si>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</si>
  <si>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</si>
  <si>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</si>
  <si>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</si>
  <si>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</si>
  <si>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</si>
  <si>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</si>
  <si>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</si>
  <si>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</si>
  <si>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</si>
  <si>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</si>
  <si>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</si>
  <si>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</si>
  <si>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</si>
  <si>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</si>
  <si>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</si>
  <si>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</si>
  <si>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</si>
  <si>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</si>
  <si>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</si>
  <si>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</si>
  <si>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</si>
  <si>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</si>
  <si>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</si>
  <si>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</si>
  <si>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</si>
  <si>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</si>
  <si>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</si>
  <si>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</si>
  <si>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</si>
  <si>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</si>
  <si>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</si>
  <si>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</si>
  <si>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</si>
  <si>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</si>
  <si>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</si>
  <si>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</si>
  <si>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</si>
  <si>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</si>
  <si>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</si>
  <si>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</si>
  <si>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</si>
  <si>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</si>
  <si>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</si>
  <si>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</si>
  <si>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</si>
  <si>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</si>
  <si>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</si>
  <si>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</si>
  <si>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</si>
  <si>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</si>
  <si>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</si>
  <si>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</si>
  <si>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</si>
  <si>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</si>
  <si>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</si>
  <si>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</si>
  <si>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</si>
  <si>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</si>
  <si>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</si>
  <si>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</si>
  <si>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</si>
  <si>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</si>
  <si>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</si>
  <si>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</si>
  <si>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</si>
  <si>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</si>
  <si>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</si>
  <si>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</si>
  <si>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</si>
  <si>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</si>
  <si>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</si>
  <si>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</si>
  <si>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</si>
  <si>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</si>
  <si>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</si>
  <si>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</si>
  <si>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</si>
  <si>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</si>
  <si>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</si>
  <si>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</si>
  <si>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</si>
  <si>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</si>
  <si>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</si>
  <si>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</si>
  <si>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</si>
  <si>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</si>
  <si>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</si>
  <si>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</si>
  <si>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</si>
  <si>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</si>
  <si>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</si>
  <si>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</si>
  <si>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</si>
  <si>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</si>
  <si>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</si>
  <si>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</si>
  <si>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</si>
  <si>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</si>
  <si>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</si>
  <si>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</si>
  <si>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</si>
  <si>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</si>
  <si>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</si>
  <si>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</si>
  <si>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</si>
  <si>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</si>
  <si>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</si>
  <si>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</si>
  <si>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</si>
  <si>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</si>
  <si>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</si>
  <si>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</si>
  <si>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</si>
  <si>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</si>
  <si>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</si>
  <si>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</si>
  <si>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</si>
  <si>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</si>
  <si>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</si>
  <si>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</si>
  <si>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</si>
  <si>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</si>
  <si>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</si>
  <si>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</si>
  <si>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</si>
  <si>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</si>
  <si>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</si>
  <si>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</si>
  <si>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</si>
  <si>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</si>
  <si>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</si>
  <si>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</si>
  <si>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</si>
  <si>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</si>
  <si>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</si>
  <si>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</si>
  <si>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</si>
  <si>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</si>
  <si>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</si>
  <si>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</si>
  <si>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</si>
  <si>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</si>
  <si>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</si>
  <si>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</si>
  <si>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</si>
  <si>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</si>
  <si>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</si>
  <si>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</si>
  <si>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</si>
  <si>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</si>
  <si>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</si>
  <si>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</si>
  <si>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</si>
  <si>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</si>
  <si>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</si>
  <si>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</si>
  <si>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</si>
  <si>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</si>
  <si>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</si>
  <si>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</si>
  <si>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</si>
  <si>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</si>
  <si>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</si>
  <si>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</si>
  <si>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</si>
  <si>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</si>
  <si>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</si>
  <si>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</si>
  <si>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</si>
  <si>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</si>
  <si>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</si>
  <si>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</si>
  <si>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</si>
  <si>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</si>
  <si>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</si>
  <si>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</si>
  <si>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</si>
  <si>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</si>
  <si>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</si>
  <si>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</si>
  <si>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</si>
  <si>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</si>
  <si>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</si>
  <si>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</si>
  <si>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</si>
  <si>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</si>
  <si>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</si>
  <si>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</si>
  <si>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</si>
  <si>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</si>
  <si>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</si>
  <si>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</si>
  <si>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</si>
  <si>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</si>
  <si>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</si>
  <si>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</si>
  <si>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</si>
  <si>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</si>
  <si>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</si>
  <si>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</si>
  <si>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</si>
  <si>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</si>
  <si>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</si>
  <si>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</si>
  <si>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</si>
  <si>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</si>
  <si>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</si>
  <si>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</si>
  <si>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</si>
  <si>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</si>
  <si>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</si>
  <si>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</si>
  <si>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</si>
  <si>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</si>
  <si>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</si>
  <si>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</si>
  <si>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</si>
  <si>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</si>
  <si>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</si>
  <si>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</si>
  <si>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</si>
  <si>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</si>
  <si>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</si>
  <si>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</si>
  <si>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</si>
  <si>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</si>
  <si>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</si>
  <si>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</si>
  <si>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</si>
  <si>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</si>
  <si>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</si>
  <si>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</si>
  <si>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</si>
  <si>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</si>
  <si>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</si>
  <si>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</si>
  <si>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</si>
  <si>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</si>
  <si>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</si>
  <si>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</si>
  <si>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</si>
  <si>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</si>
  <si>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</si>
  <si>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</si>
  <si>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</si>
  <si>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</si>
  <si>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</si>
  <si>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</si>
  <si>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</si>
  <si>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</si>
  <si>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</si>
  <si>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</si>
  <si>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</si>
  <si>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</si>
  <si>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</si>
  <si>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</si>
  <si>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</si>
  <si>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</si>
  <si>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</si>
  <si>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</si>
  <si>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</si>
  <si>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</si>
  <si>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</si>
  <si>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</si>
  <si>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</si>
  <si>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</si>
  <si>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</si>
  <si>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</si>
  <si>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</si>
  <si>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</si>
  <si>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</si>
  <si>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</si>
  <si>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</si>
  <si>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</si>
  <si>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</si>
  <si>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</si>
  <si>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</si>
  <si>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</si>
  <si>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</si>
  <si>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</si>
  <si>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</si>
  <si>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</si>
  <si>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</si>
  <si>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</si>
  <si>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</si>
  <si>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</si>
  <si>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</si>
  <si>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</si>
  <si>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</si>
  <si>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</si>
  <si>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</si>
  <si>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</si>
  <si>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</si>
  <si>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</si>
  <si>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</si>
  <si>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</si>
  <si>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</si>
  <si>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</si>
  <si>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</si>
  <si>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</si>
  <si>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</si>
  <si>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</si>
  <si>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</si>
  <si>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</si>
  <si>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</si>
  <si>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</si>
  <si>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</si>
  <si>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</si>
  <si>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</si>
  <si>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</si>
  <si>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</si>
  <si>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</si>
  <si>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</si>
  <si>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</si>
  <si>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</si>
  <si>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</si>
  <si>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</si>
  <si>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</si>
  <si>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</si>
  <si>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</si>
  <si>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</si>
  <si>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</si>
  <si>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</si>
  <si>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</si>
  <si>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</si>
  <si>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</si>
  <si>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</si>
  <si>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</si>
  <si>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</si>
  <si>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</si>
  <si>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</si>
  <si>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</si>
  <si>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</si>
  <si>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</si>
  <si>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</si>
  <si>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</si>
  <si>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</si>
  <si>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</si>
  <si>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</si>
  <si>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</si>
  <si>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</si>
  <si>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</si>
  <si>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</si>
  <si>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</si>
  <si>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</si>
  <si>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</si>
  <si>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</si>
  <si>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</si>
  <si>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</si>
  <si>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</si>
  <si>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</si>
  <si>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</si>
  <si>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</si>
  <si>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</si>
  <si>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</si>
  <si>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</si>
  <si>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</si>
  <si>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</si>
  <si>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</si>
  <si>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</si>
  <si>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</si>
  <si>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</si>
  <si>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</si>
  <si>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</si>
  <si>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</si>
  <si>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</si>
  <si>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</si>
  <si>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</si>
  <si>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</si>
  <si>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</si>
  <si>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</si>
  <si>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</si>
  <si>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</si>
  <si>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</si>
  <si>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</si>
  <si>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</si>
  <si>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</si>
  <si>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</si>
  <si>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</si>
  <si>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</si>
  <si>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</si>
  <si>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</si>
  <si>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</si>
  <si>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</si>
  <si>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</si>
  <si>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</si>
  <si>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</si>
  <si>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</si>
  <si>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</si>
  <si>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</si>
  <si>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</si>
  <si>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</si>
  <si>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</si>
  <si>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</si>
  <si>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</si>
  <si>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</si>
  <si>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</si>
  <si>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</si>
  <si>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</si>
  <si>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</si>
  <si>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</si>
  <si>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</si>
  <si>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</si>
  <si>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</si>
  <si>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</si>
  <si>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</si>
  <si>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</si>
  <si>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</si>
  <si>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</si>
  <si>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</si>
  <si>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</si>
  <si>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</si>
  <si>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</si>
  <si>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</si>
  <si>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</si>
  <si>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</si>
  <si>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</si>
  <si>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</si>
  <si>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</si>
  <si>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</si>
  <si>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</si>
  <si>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</si>
  <si>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</si>
  <si>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</si>
  <si>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</si>
  <si>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</si>
  <si>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</si>
  <si>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</si>
  <si>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</si>
  <si>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</si>
  <si>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</si>
  <si>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</si>
  <si>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</si>
  <si>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</si>
  <si>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</si>
  <si>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</si>
  <si>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</si>
  <si>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</si>
  <si>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</si>
  <si>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</si>
  <si>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</si>
  <si>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</si>
  <si>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</si>
  <si>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</si>
  <si>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</si>
  <si>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</si>
  <si>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</si>
  <si>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</si>
  <si>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</si>
  <si>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</si>
  <si>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</si>
  <si>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</si>
  <si>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</si>
  <si>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</si>
  <si>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</si>
  <si>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</si>
  <si>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</si>
  <si>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</si>
  <si>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</si>
  <si>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</si>
  <si>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</si>
  <si>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</si>
  <si>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</si>
  <si>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</si>
  <si>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</si>
  <si>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</si>
  <si>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</si>
  <si>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</si>
  <si>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</si>
  <si>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</si>
  <si>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</si>
  <si>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</si>
  <si>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</si>
  <si>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</si>
  <si>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</si>
  <si>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</si>
  <si>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</si>
  <si>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</si>
  <si>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</si>
  <si>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</si>
  <si>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</si>
  <si>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</si>
  <si>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</si>
  <si>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</si>
  <si>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</si>
  <si>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</si>
  <si>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</si>
  <si>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</si>
  <si>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</si>
  <si>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</si>
  <si>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</si>
  <si>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</si>
  <si>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</si>
  <si>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</si>
  <si>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</si>
  <si>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</si>
  <si>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</si>
  <si>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</si>
  <si>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</si>
  <si>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</si>
  <si>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</si>
  <si>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</si>
  <si>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</si>
  <si>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</si>
  <si>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</si>
  <si>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</si>
  <si>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</si>
  <si>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</si>
  <si>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</si>
  <si>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</si>
  <si>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</si>
  <si>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</si>
  <si>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</si>
  <si>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</si>
  <si>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</si>
  <si>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</si>
  <si>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</si>
  <si>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</si>
  <si>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</si>
  <si>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</si>
  <si>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</si>
  <si>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</si>
  <si>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</si>
  <si>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</si>
  <si>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</si>
  <si>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</si>
  <si>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</si>
  <si>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</si>
  <si>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</si>
  <si>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</si>
  <si>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</si>
  <si>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</si>
  <si>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</si>
  <si>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</si>
  <si>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</si>
  <si>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</si>
  <si>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</si>
  <si>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</si>
  <si>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</si>
  <si>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</si>
  <si>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</si>
  <si>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</si>
  <si>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</si>
  <si>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</si>
  <si>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</si>
  <si>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</si>
  <si>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</si>
  <si>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</si>
  <si>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</si>
  <si>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</si>
  <si>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</si>
  <si>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</si>
  <si>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</si>
  <si>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</si>
  <si>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</si>
  <si>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</si>
  <si>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</si>
  <si>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</si>
  <si>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</si>
  <si>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</si>
  <si>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</si>
  <si>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</si>
  <si>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</si>
  <si>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</si>
  <si>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</si>
  <si>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</si>
  <si>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</si>
  <si>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</si>
  <si>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</si>
  <si>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</si>
  <si>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</si>
  <si>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</si>
  <si>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</si>
  <si>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</si>
  <si>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</si>
  <si>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</si>
  <si>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</si>
  <si>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</si>
  <si>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</si>
  <si>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</si>
  <si>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</si>
  <si>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</si>
  <si>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</si>
  <si>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</si>
  <si>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</si>
  <si>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</si>
  <si>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</si>
  <si>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</si>
  <si>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</si>
  <si>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</si>
  <si>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</si>
  <si>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</si>
  <si>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</si>
  <si>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</si>
  <si>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</si>
  <si>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</si>
  <si>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</si>
  <si>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</si>
  <si>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</si>
  <si>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</si>
  <si>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</si>
  <si>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</si>
  <si>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</si>
  <si>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</si>
  <si>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</si>
  <si>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</si>
  <si>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</si>
  <si>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</si>
  <si>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</si>
  <si>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</si>
  <si>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</si>
  <si>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</si>
  <si>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</si>
  <si>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</si>
  <si>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</si>
  <si>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</si>
  <si>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</si>
  <si>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</si>
  <si>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</si>
  <si>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</si>
  <si>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</si>
  <si>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</si>
  <si>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</si>
  <si>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</si>
  <si>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</si>
  <si>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</si>
  <si>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</si>
  <si>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</si>
  <si>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</si>
  <si>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</si>
  <si>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</si>
  <si>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</si>
  <si>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</si>
  <si>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</si>
  <si>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</si>
  <si>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</si>
  <si>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</si>
  <si>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</si>
  <si>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</si>
  <si>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</si>
  <si>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</si>
  <si>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</si>
  <si>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</si>
  <si>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</si>
  <si>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</si>
  <si>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</si>
  <si>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</si>
  <si>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</si>
  <si>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</si>
  <si>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</si>
  <si>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</si>
  <si>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</si>
  <si>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</si>
  <si>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</si>
  <si>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</si>
  <si>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</si>
  <si>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</si>
  <si>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</si>
  <si>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</si>
  <si>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</si>
  <si>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</si>
  <si>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</si>
  <si>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</si>
  <si>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</si>
  <si>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</si>
  <si>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</si>
  <si>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</si>
  <si>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</si>
  <si>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</si>
  <si>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</si>
  <si>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</si>
  <si>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</si>
  <si>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</si>
  <si>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</si>
  <si>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</si>
  <si>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</si>
  <si>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</si>
  <si>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</si>
  <si>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</si>
  <si>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</si>
  <si>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</si>
  <si>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</si>
  <si>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</si>
  <si>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</si>
  <si>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</si>
  <si>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</si>
  <si>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</si>
  <si>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</si>
  <si>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</si>
  <si>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</si>
  <si>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</si>
  <si>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</si>
  <si>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</si>
  <si>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</si>
  <si>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</si>
  <si>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</si>
  <si>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</si>
  <si>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</si>
  <si>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</si>
  <si>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</si>
  <si>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</si>
  <si>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</si>
  <si>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</si>
  <si>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</si>
  <si>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</si>
  <si>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</si>
  <si>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</si>
  <si>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</si>
  <si>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</si>
  <si>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</si>
  <si>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</si>
  <si>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</si>
  <si>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</si>
  <si>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</si>
  <si>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</si>
  <si>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</si>
  <si>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</si>
  <si>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</si>
  <si>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</si>
  <si>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</si>
  <si>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</si>
  <si>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</si>
  <si>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</si>
  <si>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</si>
  <si>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</si>
  <si>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</si>
  <si>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</si>
  <si>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</si>
  <si>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</si>
  <si>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</si>
  <si>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</si>
  <si>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</si>
  <si>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</si>
  <si>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</si>
  <si>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</si>
  <si>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</si>
  <si>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</si>
  <si>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</si>
  <si>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</si>
  <si>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</si>
  <si>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</si>
  <si>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</si>
  <si>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</si>
  <si>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</si>
  <si>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</si>
  <si>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</si>
  <si>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</si>
  <si>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</si>
  <si>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</si>
  <si>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</si>
  <si>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</si>
  <si>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</si>
  <si>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</si>
  <si>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</si>
  <si>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</si>
  <si>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</si>
  <si>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</si>
  <si>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</si>
  <si>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</si>
  <si>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</si>
  <si>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</si>
  <si>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</si>
  <si>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</si>
  <si>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</si>
  <si>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</si>
  <si>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</si>
  <si>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</si>
  <si>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</si>
  <si>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</si>
  <si>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</si>
  <si>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</si>
  <si>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</si>
  <si>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</si>
  <si>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</si>
  <si>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</si>
  <si>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</si>
  <si>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</si>
  <si>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</si>
  <si>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</si>
  <si>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</si>
  <si>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</si>
  <si>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</si>
  <si>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</si>
  <si>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</si>
  <si>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</si>
  <si>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</si>
  <si>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</si>
  <si>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</si>
  <si>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</si>
  <si>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</si>
  <si>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</si>
  <si>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</si>
  <si>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</si>
  <si>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</si>
  <si>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</si>
  <si>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</si>
  <si>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</si>
  <si>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</si>
  <si>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</si>
  <si>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</si>
  <si>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</si>
  <si>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</si>
  <si>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</si>
  <si>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</si>
  <si>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</si>
  <si>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</si>
  <si>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</si>
  <si>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</si>
  <si>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</si>
  <si>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</si>
  <si>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</si>
  <si>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</si>
  <si>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</si>
  <si>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</si>
  <si>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</si>
  <si>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</si>
  <si>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</si>
  <si>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</si>
  <si>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</si>
  <si>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</si>
  <si>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</si>
  <si>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</si>
  <si>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</si>
  <si>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</si>
  <si>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</si>
  <si>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</si>
  <si>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</si>
  <si>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</si>
  <si>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</si>
  <si>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</si>
  <si>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</si>
  <si>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</si>
  <si>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</si>
  <si>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</si>
  <si>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</si>
  <si>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</si>
  <si>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</si>
  <si>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</si>
  <si>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</si>
  <si>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</si>
  <si>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</si>
  <si>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</si>
  <si>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</si>
  <si>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</si>
  <si>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</si>
  <si>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</si>
  <si>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</si>
  <si>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</si>
  <si>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</si>
  <si>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</si>
  <si>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</si>
  <si>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</si>
  <si>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</si>
  <si>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</si>
  <si>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</si>
  <si>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</si>
  <si>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</si>
  <si>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</si>
  <si>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</si>
  <si>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</si>
  <si>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</si>
  <si>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</si>
  <si>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</si>
  <si>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</si>
  <si>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</si>
  <si>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</si>
  <si>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</si>
  <si>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</si>
  <si>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</si>
  <si>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</si>
  <si>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</si>
  <si>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</si>
  <si>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</si>
  <si>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</si>
  <si>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</si>
  <si>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</si>
  <si>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</si>
  <si>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</si>
  <si>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</si>
  <si>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</si>
  <si>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</si>
  <si>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</si>
  <si>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</si>
  <si>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</si>
  <si>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</si>
  <si>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</si>
  <si>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</si>
  <si>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</si>
  <si>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</si>
  <si>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</si>
  <si>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</si>
  <si>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</si>
  <si>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</si>
  <si>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</si>
  <si>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</si>
  <si>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</si>
  <si>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</si>
  <si>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</si>
  <si>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</si>
  <si>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</si>
  <si>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</si>
  <si>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</si>
  <si>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</si>
  <si>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</si>
  <si>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</si>
  <si>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</si>
  <si>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</si>
  <si>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</si>
  <si>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</si>
  <si>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</si>
  <si>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</si>
  <si>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</si>
  <si>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</si>
  <si>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</si>
  <si>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</si>
  <si>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</si>
  <si>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</si>
  <si>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</si>
  <si>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</si>
  <si>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</si>
  <si>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</si>
  <si>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</si>
  <si>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</si>
  <si>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</si>
  <si>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</si>
  <si>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</si>
  <si>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</si>
  <si>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</si>
  <si>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</si>
  <si>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</si>
  <si>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</si>
  <si>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</si>
  <si>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</si>
  <si>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</si>
  <si>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</si>
  <si>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</si>
  <si>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</si>
  <si>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</si>
  <si>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</si>
  <si>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</si>
  <si>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</si>
  <si>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</si>
  <si>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</si>
  <si>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</si>
  <si>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</si>
  <si>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</si>
  <si>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</si>
  <si>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</si>
  <si>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</si>
  <si>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</si>
  <si>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</si>
  <si>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</si>
  <si>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</si>
  <si>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</si>
  <si>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</si>
  <si>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</si>
  <si>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</si>
  <si>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</si>
  <si>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</si>
  <si>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</si>
  <si>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</si>
  <si>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</si>
  <si>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</si>
  <si>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</si>
  <si>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</si>
  <si>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</si>
  <si>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</si>
  <si>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</si>
  <si>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</si>
  <si>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</si>
  <si>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</si>
  <si>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</si>
  <si>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</si>
  <si>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</si>
  <si>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</si>
  <si>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</si>
  <si>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</si>
  <si>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</si>
  <si>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</si>
  <si>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</si>
  <si>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</si>
  <si>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</si>
  <si>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</si>
  <si>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</si>
  <si>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</si>
  <si>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</si>
  <si>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</si>
  <si>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</si>
  <si>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</si>
  <si>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</si>
  <si>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</si>
  <si>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</si>
  <si>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</si>
  <si>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</si>
  <si>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</si>
  <si>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</si>
  <si>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</si>
  <si>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</si>
  <si>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</si>
  <si>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</si>
  <si>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</si>
  <si>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</si>
  <si>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</si>
  <si>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</si>
  <si>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</si>
  <si>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</si>
  <si>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</si>
  <si>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</si>
  <si>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</si>
  <si>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</si>
  <si>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</si>
  <si>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</si>
  <si>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</si>
  <si>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</si>
  <si>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</si>
  <si>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</si>
  <si>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</si>
  <si>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</si>
  <si>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</si>
  <si>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</si>
  <si>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</si>
  <si>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</si>
  <si>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</si>
  <si>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</si>
  <si>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</si>
  <si>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</si>
  <si>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</si>
  <si>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</si>
  <si>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</si>
  <si>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</si>
  <si>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</si>
  <si>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</si>
  <si>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</si>
  <si>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</si>
  <si>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</si>
  <si>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</si>
  <si>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</si>
  <si>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</si>
  <si>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</si>
  <si>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</si>
  <si>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</si>
  <si>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</si>
  <si>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</si>
  <si>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</si>
  <si>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</si>
  <si>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</si>
  <si>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</si>
  <si>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</si>
  <si>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</si>
  <si>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</si>
  <si>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</si>
  <si>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</si>
  <si>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</si>
  <si>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</si>
  <si>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</si>
  <si>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</si>
  <si>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</si>
  <si>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</si>
  <si>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</si>
  <si>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</si>
  <si>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</si>
  <si>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</si>
  <si>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</si>
  <si>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</si>
  <si>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</si>
  <si>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</si>
  <si>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</si>
  <si>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</si>
  <si>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</si>
  <si>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</si>
  <si>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</si>
  <si>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</si>
  <si>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</si>
  <si>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</si>
  <si>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</si>
  <si>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</si>
  <si>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</si>
  <si>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</si>
  <si>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</si>
  <si>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</si>
  <si>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</si>
  <si>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</si>
  <si>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</si>
  <si>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</si>
  <si>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</si>
  <si>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</si>
  <si>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</si>
  <si>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</si>
  <si>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</si>
  <si>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</si>
  <si>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</si>
  <si>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</si>
  <si>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</si>
  <si>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</si>
  <si>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</si>
  <si>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</si>
  <si>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</si>
  <si>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</si>
  <si>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</si>
  <si>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</si>
  <si>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</si>
  <si>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</si>
  <si>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</si>
  <si>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</si>
  <si>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</si>
  <si>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</si>
  <si>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</si>
  <si>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</si>
  <si>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</si>
  <si>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</si>
  <si>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</si>
  <si>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</si>
  <si>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</si>
  <si>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</si>
  <si>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</si>
  <si>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</si>
  <si>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</si>
  <si>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</si>
  <si>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</si>
  <si>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</si>
  <si>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</si>
  <si>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</si>
  <si>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</si>
  <si>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</si>
  <si>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</si>
  <si>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</si>
  <si>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</si>
  <si>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</si>
  <si>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</si>
  <si>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</si>
  <si>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</si>
  <si>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</si>
  <si>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</si>
  <si>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</si>
  <si>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</si>
  <si>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</si>
  <si>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</si>
  <si>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</si>
  <si>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</si>
  <si>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</si>
  <si>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</si>
  <si>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</si>
  <si>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</si>
  <si>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</si>
  <si>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</si>
  <si>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</si>
  <si>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</si>
  <si>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</si>
  <si>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</si>
  <si>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</si>
  <si>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</si>
  <si>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</si>
  <si>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</si>
  <si>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</si>
  <si>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</si>
  <si>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</si>
  <si>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</si>
  <si>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</si>
  <si>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</si>
  <si>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</si>
  <si>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</si>
  <si>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</si>
  <si>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</si>
  <si>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</si>
  <si>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</si>
  <si>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</si>
  <si>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</si>
  <si>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</si>
  <si>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</si>
  <si>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</si>
  <si>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</si>
  <si>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</si>
  <si>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</si>
  <si>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</si>
  <si>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</si>
  <si>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</si>
  <si>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</si>
  <si>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</si>
  <si>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</si>
  <si>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</si>
  <si>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</si>
  <si>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</si>
  <si>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</si>
  <si>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</si>
  <si>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</si>
  <si>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</si>
  <si>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</si>
  <si>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</si>
  <si>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</si>
  <si>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</si>
  <si>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</si>
  <si>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</si>
  <si>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</si>
  <si>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</si>
  <si>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</si>
  <si>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</si>
  <si>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</si>
  <si>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</si>
  <si>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</si>
  <si>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</si>
  <si>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</si>
  <si>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</si>
  <si>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</si>
  <si>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</si>
  <si>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</si>
  <si>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</si>
  <si>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</si>
  <si>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</si>
  <si>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</si>
  <si>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</si>
  <si>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</si>
  <si>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</si>
  <si>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</si>
  <si>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</si>
  <si>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</si>
  <si>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</si>
  <si>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</si>
  <si>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</si>
  <si>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</si>
  <si>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</si>
  <si>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</si>
  <si>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</si>
  <si>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</si>
  <si>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</si>
  <si>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</si>
  <si>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</si>
  <si>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</si>
  <si>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</si>
  <si>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</si>
  <si>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</si>
  <si>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</si>
  <si>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</si>
  <si>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</si>
  <si>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</si>
  <si>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</si>
  <si>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</si>
  <si>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</si>
  <si>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</si>
  <si>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</si>
  <si>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</si>
  <si>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</si>
  <si>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</si>
  <si>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</si>
  <si>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</si>
  <si>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</si>
  <si>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</si>
  <si>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</si>
  <si>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</si>
  <si>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</si>
  <si>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</si>
  <si>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</si>
  <si>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</si>
  <si>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</si>
  <si>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</si>
  <si>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</si>
  <si>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</si>
  <si>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</si>
  <si>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</si>
  <si>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</si>
  <si>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</si>
  <si>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</si>
  <si>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</si>
  <si>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</si>
  <si>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</si>
  <si>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</si>
  <si>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</si>
  <si>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</si>
  <si>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</si>
  <si>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</si>
  <si>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</si>
  <si>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</si>
  <si>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</si>
  <si>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</si>
  <si>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</si>
  <si>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</si>
  <si>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</si>
  <si>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</si>
  <si>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</si>
  <si>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</si>
  <si>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</si>
  <si>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</si>
  <si>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</si>
  <si>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</si>
  <si>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</si>
  <si>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</si>
  <si>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</si>
  <si>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</si>
  <si>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</si>
  <si>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</si>
  <si>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</si>
  <si>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</si>
  <si>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</si>
  <si>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</si>
  <si>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</si>
  <si>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</si>
  <si>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</si>
  <si>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</si>
  <si>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</si>
  <si>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</si>
  <si>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</si>
  <si>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</si>
  <si>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</si>
  <si>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</si>
  <si>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</si>
  <si>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</si>
  <si>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</si>
  <si>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</si>
  <si>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</si>
  <si>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</si>
  <si>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</si>
  <si>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</si>
  <si>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</si>
  <si>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</si>
  <si>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</si>
  <si>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</si>
  <si>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</si>
  <si>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</si>
  <si>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</si>
  <si>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</si>
  <si>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</si>
  <si>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</si>
  <si>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</si>
  <si>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</si>
  <si>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</si>
  <si>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</si>
  <si>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</si>
  <si>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</si>
  <si>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</si>
  <si>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</si>
  <si>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</si>
  <si>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</si>
  <si>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</si>
  <si>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</si>
  <si>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</si>
  <si>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</si>
  <si>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</si>
  <si>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</si>
  <si>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</si>
  <si>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</si>
  <si>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</si>
  <si>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</si>
  <si>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</si>
  <si>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</si>
  <si>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</si>
  <si>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</si>
  <si>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</si>
  <si>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</si>
  <si>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</si>
  <si>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</si>
  <si>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</si>
  <si>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</si>
  <si>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</si>
  <si>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</si>
  <si>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</si>
  <si>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</si>
  <si>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</si>
  <si>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</si>
  <si>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</si>
  <si>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</si>
  <si>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</si>
  <si>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</si>
  <si>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</si>
  <si>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</si>
  <si>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</si>
  <si>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</si>
  <si>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</si>
  <si>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</si>
  <si>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</si>
  <si>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</si>
  <si>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</si>
  <si>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</si>
  <si>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</si>
  <si>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</si>
  <si>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</si>
  <si>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</si>
  <si>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</si>
  <si>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</si>
  <si>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</si>
  <si>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</si>
  <si>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</si>
  <si>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</si>
  <si>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</si>
  <si>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</si>
  <si>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</si>
  <si>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</si>
  <si>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</si>
  <si>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</si>
  <si>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</si>
  <si>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</si>
  <si>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</si>
  <si>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</si>
  <si>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</si>
  <si>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</si>
  <si>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</si>
  <si>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</si>
  <si>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</si>
  <si>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</si>
  <si>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</si>
  <si>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</si>
  <si>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</si>
  <si>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</si>
  <si>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</si>
  <si>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</si>
  <si>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</si>
  <si>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</si>
  <si>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</si>
  <si>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</si>
  <si>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</si>
  <si>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</si>
  <si>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</si>
  <si>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</si>
  <si>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</si>
  <si>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</si>
  <si>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</si>
  <si>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</si>
  <si>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</si>
  <si>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</si>
  <si>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</si>
  <si>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</si>
  <si>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</si>
  <si>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</si>
  <si>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</si>
  <si>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</si>
  <si>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</si>
  <si>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</si>
  <si>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</si>
  <si>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</si>
  <si>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</si>
  <si>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</si>
  <si>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</si>
  <si>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</si>
  <si>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</si>
  <si>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</si>
  <si>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</si>
  <si>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</si>
  <si>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</si>
  <si>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</si>
  <si>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</si>
  <si>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</si>
  <si>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</si>
  <si>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</si>
  <si>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</si>
  <si>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</si>
  <si>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</si>
  <si>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</si>
  <si>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</si>
  <si>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</si>
  <si>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</si>
  <si>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</si>
  <si>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</si>
  <si>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</si>
  <si>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</si>
  <si>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</si>
  <si>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</si>
  <si>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</si>
  <si>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</si>
  <si>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</si>
  <si>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</si>
  <si>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</si>
  <si>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</si>
  <si>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</si>
  <si>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</si>
  <si>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</si>
  <si>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</si>
  <si>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</si>
  <si>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</si>
  <si>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</si>
  <si>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</si>
  <si>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</si>
  <si>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</si>
  <si>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</si>
  <si>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</si>
  <si>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</si>
  <si>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</si>
  <si>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</si>
  <si>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</si>
  <si>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</si>
  <si>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</si>
  <si>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</si>
  <si>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</si>
  <si>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</si>
  <si>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</si>
  <si>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</si>
  <si>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</si>
  <si>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</si>
  <si>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</si>
  <si>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</si>
  <si>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</si>
  <si>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</si>
  <si>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</si>
  <si>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</si>
  <si>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</si>
  <si>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</si>
  <si>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</si>
  <si>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</si>
  <si>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</si>
  <si>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</si>
  <si>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</si>
  <si>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</si>
  <si>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</si>
  <si>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</si>
  <si>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</si>
  <si>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</si>
  <si>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</si>
  <si>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</si>
  <si>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</si>
  <si>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</si>
  <si>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</si>
  <si>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</si>
  <si>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</si>
  <si>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</si>
  <si>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</si>
  <si>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</si>
  <si>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</si>
  <si>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</si>
  <si>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</si>
  <si>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</si>
  <si>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</si>
  <si>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</si>
  <si>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</si>
  <si>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</si>
  <si>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</si>
  <si>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</si>
  <si>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</si>
  <si>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</si>
  <si>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</si>
  <si>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</si>
  <si>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</si>
  <si>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</si>
  <si>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</si>
  <si>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</si>
  <si>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</si>
  <si>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</si>
  <si>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</si>
  <si>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</si>
  <si>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</si>
  <si>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</si>
  <si>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</si>
  <si>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</si>
  <si>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</si>
  <si>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</si>
  <si>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</si>
  <si>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</si>
  <si>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</si>
  <si>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</si>
  <si>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</si>
  <si>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</si>
  <si>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</si>
  <si>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</si>
  <si>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</si>
  <si>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</si>
  <si>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</si>
  <si>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</si>
  <si>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</si>
  <si>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</si>
  <si>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</si>
  <si>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</si>
  <si>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</si>
  <si>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</si>
  <si>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</si>
  <si>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</si>
  <si>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</si>
  <si>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</si>
  <si>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</si>
  <si>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</si>
  <si>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</si>
  <si>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</si>
  <si>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</si>
  <si>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</si>
  <si>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</si>
  <si>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</si>
  <si>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</si>
  <si>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</si>
  <si>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</si>
  <si>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</si>
  <si>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</si>
  <si>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</si>
  <si>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</si>
  <si>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</si>
  <si>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</si>
  <si>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</si>
  <si>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</si>
  <si>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</si>
  <si>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</si>
  <si>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</si>
  <si>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</si>
  <si>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</si>
  <si>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</si>
  <si>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</si>
  <si>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</si>
  <si>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</si>
  <si>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</si>
  <si>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</si>
  <si>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</si>
  <si>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</si>
  <si>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</si>
  <si>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</si>
  <si>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</si>
  <si>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</si>
  <si>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</si>
  <si>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</si>
  <si>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</si>
  <si>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</si>
  <si>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</si>
  <si>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</si>
  <si>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</si>
  <si>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</si>
  <si>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</si>
  <si>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</si>
  <si>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</si>
  <si>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</si>
  <si>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</si>
  <si>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</si>
  <si>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</si>
  <si>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</si>
  <si>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</si>
  <si>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</si>
  <si>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</si>
  <si>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</si>
  <si>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</si>
  <si>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</si>
  <si>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</si>
  <si>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</si>
  <si>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</si>
  <si>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</si>
  <si>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</si>
  <si>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</si>
  <si>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</si>
  <si>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</si>
  <si>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</si>
  <si>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</si>
  <si>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</si>
  <si>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</si>
  <si>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</si>
  <si>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</si>
  <si>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</si>
  <si>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</si>
  <si>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</si>
  <si>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</si>
  <si>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</si>
  <si>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</si>
  <si>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</si>
  <si>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</si>
  <si>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</si>
  <si>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</si>
  <si>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</si>
  <si>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</si>
  <si>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</si>
  <si>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</si>
  <si>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</si>
  <si>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</si>
  <si>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</si>
  <si>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</si>
  <si>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</si>
  <si>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</si>
  <si>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</si>
  <si>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</si>
  <si>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</si>
  <si>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</si>
  <si>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</si>
  <si>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</si>
  <si>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</si>
  <si>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</si>
  <si>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</si>
  <si>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</si>
  <si>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</si>
  <si>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</si>
  <si>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</si>
  <si>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</si>
  <si>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</si>
  <si>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</si>
  <si>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</si>
  <si>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</si>
  <si>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</si>
  <si>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</si>
  <si>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</si>
  <si>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</si>
  <si>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</si>
  <si>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</si>
  <si>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</si>
  <si>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</si>
  <si>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</si>
  <si>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</si>
  <si>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</si>
  <si>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</si>
  <si>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</si>
  <si>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</si>
  <si>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</si>
  <si>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</si>
  <si>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</si>
  <si>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</si>
  <si>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</si>
  <si>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</si>
  <si>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</si>
  <si>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</si>
  <si>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</si>
  <si>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</si>
  <si>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</si>
  <si>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</si>
  <si>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</si>
  <si>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</si>
  <si>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</si>
  <si>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</si>
  <si>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</si>
  <si>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</si>
  <si>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</si>
  <si>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</si>
  <si>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</si>
  <si>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</si>
  <si>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</si>
  <si>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</si>
  <si>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</si>
  <si>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</si>
  <si>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</si>
  <si>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</si>
  <si>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</si>
  <si>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</si>
  <si>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</si>
  <si>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</si>
  <si>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</si>
  <si>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</si>
  <si>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</si>
  <si>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</si>
  <si>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</si>
  <si>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</si>
  <si>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</si>
  <si>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</si>
  <si>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</si>
  <si>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</si>
  <si>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</si>
  <si>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</si>
  <si>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</si>
  <si>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</si>
  <si>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</si>
  <si>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</si>
  <si>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</si>
  <si>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</si>
  <si>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</si>
  <si>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</si>
  <si>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</si>
  <si>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</si>
  <si>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</si>
  <si>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</si>
  <si>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</si>
  <si>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</si>
  <si>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</si>
  <si>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</si>
  <si>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</si>
  <si>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</si>
  <si>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</si>
  <si>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</si>
  <si>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</si>
  <si>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</si>
  <si>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</si>
  <si>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</si>
  <si>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</si>
  <si>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</si>
  <si>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</si>
  <si>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</si>
  <si>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</si>
  <si>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</si>
  <si>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</si>
  <si>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</si>
  <si>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</si>
  <si>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</si>
  <si>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</si>
  <si>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</si>
  <si>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</si>
  <si>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</si>
  <si>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</si>
  <si>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</si>
  <si>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</si>
  <si>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</si>
  <si>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</si>
  <si>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</si>
  <si>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</si>
  <si>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</si>
  <si>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</si>
  <si>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</si>
  <si>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</si>
  <si>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</si>
  <si>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</si>
  <si>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</si>
  <si>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</si>
  <si>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</si>
  <si>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</si>
  <si>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</si>
  <si>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</si>
  <si>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</si>
  <si>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</si>
  <si>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</si>
  <si>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</si>
  <si>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</si>
  <si>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</si>
  <si>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</si>
  <si>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</si>
  <si>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</si>
  <si>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</si>
  <si>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</si>
  <si>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</si>
  <si>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</si>
  <si>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</si>
  <si>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</si>
  <si>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</si>
  <si>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</si>
  <si>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</si>
  <si>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</si>
  <si>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</si>
  <si>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</si>
  <si>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</si>
  <si>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</si>
  <si>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</si>
  <si>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</si>
  <si>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</si>
  <si>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</si>
  <si>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</si>
  <si>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</si>
  <si>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</si>
  <si>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</si>
  <si>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</si>
  <si>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</si>
  <si>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</si>
  <si>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</si>
  <si>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</si>
  <si>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</si>
  <si>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</si>
  <si>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</si>
  <si>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</si>
  <si>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</si>
  <si>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</si>
  <si>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</si>
  <si>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</si>
  <si>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</si>
  <si>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</si>
  <si>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</si>
  <si>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</si>
  <si>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</si>
  <si>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</si>
  <si>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</si>
  <si>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</si>
  <si>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</si>
  <si>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</si>
  <si>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</si>
  <si>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</si>
  <si>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</si>
  <si>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</si>
  <si>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</si>
  <si>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</si>
  <si>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</si>
  <si>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</si>
  <si>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</si>
  <si>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</si>
  <si>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</si>
  <si>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</si>
  <si>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</si>
  <si>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</si>
  <si>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</si>
  <si>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</si>
  <si>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</si>
  <si>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</si>
  <si>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</si>
  <si>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</si>
  <si>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</si>
  <si>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</si>
  <si>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</si>
  <si>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</si>
  <si>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</si>
  <si>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</si>
  <si>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</si>
  <si>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</si>
  <si>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</si>
  <si>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</si>
  <si>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</si>
  <si>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</si>
  <si>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</si>
  <si>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</si>
  <si>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</si>
  <si>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</si>
  <si>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</si>
  <si>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</si>
  <si>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</si>
  <si>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</si>
  <si>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</si>
  <si>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</si>
  <si>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</si>
  <si>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</si>
  <si>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</si>
  <si>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</si>
  <si>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</si>
  <si>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</si>
  <si>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</si>
  <si>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</si>
  <si>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</si>
  <si>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</si>
  <si>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</si>
  <si>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</si>
  <si>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</si>
  <si>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</si>
  <si>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</si>
  <si>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</si>
  <si>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</si>
  <si>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</si>
  <si>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</si>
  <si>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</si>
  <si>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</si>
  <si>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</si>
  <si>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</si>
  <si>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</si>
  <si>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</si>
  <si>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</si>
  <si>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</si>
  <si>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</si>
  <si>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</si>
  <si>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</si>
  <si>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</si>
  <si>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</si>
  <si>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</si>
  <si>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</si>
  <si>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</si>
  <si>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</si>
  <si>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</si>
  <si>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</si>
  <si>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</si>
  <si>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</si>
  <si>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</si>
  <si>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</si>
  <si>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</si>
  <si>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</si>
  <si>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</si>
  <si>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</si>
  <si>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</si>
  <si>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</si>
  <si>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</si>
  <si>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</si>
  <si>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</si>
  <si>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</si>
  <si>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</si>
  <si>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</si>
  <si>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</si>
  <si>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</si>
  <si>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</si>
  <si>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</si>
  <si>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</si>
  <si>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</si>
  <si>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</si>
  <si>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</si>
  <si>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</si>
  <si>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</si>
  <si>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</si>
  <si>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</si>
  <si>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</si>
  <si>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</si>
  <si>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</si>
  <si>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</si>
  <si>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</si>
  <si>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</si>
  <si>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</si>
  <si>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</si>
  <si>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</si>
  <si>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</si>
  <si>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</si>
  <si>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</si>
  <si>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</si>
  <si>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</si>
  <si>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</si>
  <si>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</si>
  <si>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</si>
  <si>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</si>
  <si>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</si>
  <si>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</si>
  <si>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</si>
  <si>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</si>
  <si>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</si>
  <si>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</si>
  <si>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</si>
  <si>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</si>
  <si>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</si>
  <si>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</si>
  <si>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</si>
  <si>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</si>
  <si>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</si>
  <si>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</si>
  <si>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</si>
  <si>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</si>
  <si>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</si>
  <si>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</si>
  <si>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</si>
  <si>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</si>
  <si>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</si>
  <si>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</si>
  <si>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</si>
  <si>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</si>
  <si>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</si>
  <si>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</si>
  <si>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</si>
  <si>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</si>
  <si>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</si>
  <si>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</si>
  <si>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</si>
  <si>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</si>
  <si>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</si>
  <si>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</si>
  <si>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</si>
  <si>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</si>
  <si>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</si>
  <si>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</si>
  <si>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</si>
  <si>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</si>
  <si>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</si>
  <si>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</si>
  <si>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</si>
  <si>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</si>
  <si>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</si>
  <si>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</si>
  <si>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</si>
  <si>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</si>
  <si>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</si>
  <si>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</si>
  <si>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</si>
  <si>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</si>
  <si>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</si>
  <si>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</si>
  <si>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</si>
  <si>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</si>
  <si>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</si>
  <si>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</si>
  <si>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</si>
  <si>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</si>
  <si>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</si>
  <si>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</si>
  <si>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</si>
  <si>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</si>
  <si>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</si>
  <si>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</si>
  <si>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</si>
  <si>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</si>
  <si>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</si>
  <si>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</si>
  <si>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</si>
  <si>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</si>
  <si>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</si>
  <si>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</si>
  <si>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</si>
  <si>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</si>
  <si>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</si>
  <si>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</si>
  <si>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</si>
  <si>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</si>
  <si>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</si>
  <si>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</si>
  <si>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</si>
  <si>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</si>
  <si>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</si>
  <si>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</si>
  <si>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</si>
  <si>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</si>
  <si>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</si>
  <si>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</si>
  <si>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</si>
  <si>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</si>
  <si>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</si>
  <si>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</si>
  <si>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</si>
  <si>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</si>
  <si>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</si>
  <si>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</si>
  <si>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</si>
  <si>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</si>
  <si>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</si>
  <si>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</si>
  <si>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</si>
  <si>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</si>
  <si>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</si>
  <si>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</si>
  <si>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</si>
  <si>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</si>
  <si>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</si>
  <si>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</si>
  <si>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</si>
  <si>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</si>
  <si>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</si>
  <si>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</si>
  <si>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</si>
  <si>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</si>
  <si>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</si>
  <si>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</si>
  <si>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</si>
  <si>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</si>
  <si>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</si>
  <si>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</si>
  <si>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</si>
  <si>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</si>
  <si>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</si>
  <si>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</si>
  <si>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</si>
  <si>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</si>
  <si>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</si>
  <si>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</si>
  <si>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</si>
  <si>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</si>
  <si>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</si>
  <si>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</si>
  <si>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</si>
  <si>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</si>
  <si>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</si>
  <si>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</si>
  <si>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</si>
  <si>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</si>
  <si>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</si>
  <si>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</si>
  <si>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</si>
  <si>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</si>
  <si>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</si>
  <si>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</si>
  <si>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</si>
  <si>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</si>
  <si>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</si>
  <si>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</si>
  <si>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</si>
  <si>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</si>
  <si>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</si>
  <si>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</si>
  <si>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</si>
  <si>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</si>
  <si>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</si>
  <si>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</si>
  <si>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</si>
  <si>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</si>
  <si>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</si>
  <si>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</si>
  <si>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</si>
  <si>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</si>
  <si>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</si>
  <si>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</si>
  <si>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</si>
  <si>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</si>
  <si>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</si>
  <si>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</si>
  <si>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</si>
  <si>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</si>
  <si>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</si>
  <si>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</si>
  <si>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</si>
  <si>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</si>
  <si>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</si>
  <si>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</si>
  <si>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</si>
  <si>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</si>
  <si>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</si>
  <si>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</si>
  <si>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</si>
  <si>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</si>
  <si>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</si>
  <si>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</si>
  <si>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</si>
  <si>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</si>
  <si>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</si>
  <si>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</si>
  <si>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</si>
  <si>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</si>
  <si>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</si>
  <si>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</si>
  <si>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</si>
  <si>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</si>
  <si>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</si>
  <si>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</si>
  <si>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</si>
  <si>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</si>
  <si>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</si>
  <si>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</si>
  <si>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</si>
  <si>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</si>
  <si>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</si>
  <si>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</si>
  <si>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</si>
  <si>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</si>
  <si>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</si>
  <si>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</si>
  <si>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</si>
  <si>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</si>
  <si>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</si>
  <si>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</si>
  <si>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</si>
  <si>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</si>
  <si>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</si>
  <si>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</si>
  <si>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</si>
  <si>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</si>
  <si>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</si>
  <si>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</si>
  <si>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</si>
  <si>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</si>
  <si>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</si>
  <si>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</si>
  <si>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</si>
  <si>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</si>
  <si>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</si>
  <si>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</si>
  <si>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</si>
  <si>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</si>
  <si>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</si>
  <si>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</si>
  <si>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</si>
  <si>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</si>
  <si>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</si>
  <si>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</si>
  <si>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</si>
  <si>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</si>
  <si>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</si>
  <si>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</si>
  <si>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</si>
  <si>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</si>
  <si>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</si>
  <si>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</si>
  <si>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</si>
  <si>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</si>
  <si>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</si>
  <si>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</si>
  <si>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</si>
  <si>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</si>
  <si>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</si>
  <si>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</si>
  <si>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</si>
  <si>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</si>
  <si>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</si>
  <si>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</si>
  <si>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</si>
  <si>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</si>
  <si>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</si>
  <si>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</si>
  <si>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</si>
  <si>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</si>
  <si>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</si>
  <si>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</si>
  <si>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</si>
  <si>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</si>
  <si>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</si>
  <si>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</si>
  <si>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</si>
  <si>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</si>
  <si>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</si>
  <si>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</si>
  <si>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</si>
  <si>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</si>
  <si>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</si>
  <si>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</si>
  <si>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</si>
  <si>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</si>
  <si>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</si>
  <si>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</si>
  <si>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</si>
  <si>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</si>
  <si>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</si>
  <si>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</si>
  <si>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</si>
  <si>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</si>
  <si>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</si>
  <si>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</si>
  <si>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</si>
  <si>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</si>
  <si>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</si>
  <si>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</si>
  <si>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</si>
  <si>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</si>
  <si>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</si>
  <si>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</si>
  <si>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</si>
  <si>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</si>
  <si>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</si>
  <si>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</si>
  <si>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</si>
  <si>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</si>
  <si>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</si>
  <si>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</si>
  <si>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</si>
  <si>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</si>
  <si>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</si>
  <si>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</si>
  <si>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</si>
  <si>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</si>
  <si>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</si>
  <si>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</si>
  <si>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</si>
  <si>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</si>
  <si>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</si>
  <si>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</si>
  <si>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</si>
  <si>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</si>
  <si>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</si>
  <si>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</si>
  <si>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</si>
  <si>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</si>
  <si>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</si>
  <si>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</si>
  <si>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</si>
  <si>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</si>
  <si>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</si>
  <si>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</si>
  <si>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</si>
  <si>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</si>
  <si>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</si>
  <si>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</si>
  <si>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</si>
  <si>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</si>
  <si>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</si>
  <si>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</si>
  <si>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</si>
  <si>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</si>
  <si>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</si>
  <si>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</si>
  <si>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</si>
  <si>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</si>
  <si>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</si>
  <si>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</si>
  <si>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</si>
  <si>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</si>
  <si>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</si>
  <si>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</si>
  <si>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</si>
  <si>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</si>
  <si>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</si>
  <si>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</si>
  <si>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</si>
  <si>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</si>
  <si>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</si>
  <si>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</si>
  <si>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</si>
  <si>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</si>
  <si>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</si>
  <si>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</si>
  <si>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</si>
  <si>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</si>
  <si>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</si>
  <si>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</si>
  <si>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</si>
  <si>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</si>
  <si>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</si>
  <si>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</si>
  <si>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</si>
  <si>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</si>
  <si>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</si>
  <si>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</si>
  <si>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</si>
  <si>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</si>
  <si>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</si>
  <si>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</si>
  <si>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</si>
  <si>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</si>
  <si>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</si>
  <si>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</si>
  <si>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</si>
  <si>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</si>
  <si>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</si>
  <si>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</si>
  <si>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</si>
  <si>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</si>
  <si>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</si>
  <si>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</si>
  <si>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</si>
  <si>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</si>
  <si>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</si>
  <si>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</si>
  <si>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</si>
  <si>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</si>
  <si>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</si>
  <si>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</si>
  <si>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</si>
  <si>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</si>
  <si>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</si>
  <si>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</si>
  <si>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</si>
  <si>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</si>
  <si>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</si>
  <si>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</si>
  <si>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</si>
  <si>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</si>
  <si>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</si>
  <si>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</si>
  <si>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</si>
  <si>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</si>
  <si>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</si>
  <si>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</si>
  <si>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</si>
  <si>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</si>
  <si>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</si>
  <si>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</si>
  <si>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</si>
  <si>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</si>
  <si>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</si>
  <si>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</si>
  <si>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</si>
  <si>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</si>
  <si>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</si>
  <si>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</si>
  <si>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</si>
  <si>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</si>
  <si>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</si>
  <si>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</si>
  <si>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</si>
  <si>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</si>
  <si>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</si>
  <si>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</si>
  <si>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</si>
  <si>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</si>
  <si>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</si>
  <si>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</si>
  <si>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</si>
  <si>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</si>
  <si>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</si>
  <si>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</si>
  <si>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</si>
  <si>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</si>
  <si>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</si>
  <si>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</si>
  <si>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</si>
  <si>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</si>
  <si>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</si>
  <si>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</si>
  <si>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</si>
  <si>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</si>
  <si>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</si>
  <si>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</si>
  <si>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</si>
  <si>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</si>
  <si>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</si>
  <si>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</si>
  <si>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</si>
  <si>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</si>
  <si>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</si>
  <si>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</si>
  <si>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</si>
  <si>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</si>
  <si>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</si>
  <si>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</si>
  <si>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</si>
  <si>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</si>
  <si>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</si>
  <si>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</si>
  <si>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</si>
  <si>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</si>
  <si>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</si>
  <si>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</si>
  <si>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</si>
  <si>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</si>
  <si>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</si>
  <si>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</si>
  <si>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</si>
  <si>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</si>
  <si>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</si>
  <si>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</si>
  <si>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</si>
  <si>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</si>
  <si>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</si>
  <si>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</si>
  <si>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</si>
  <si>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</si>
  <si>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</si>
  <si>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</si>
  <si>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</si>
  <si>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</si>
  <si>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</si>
  <si>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</si>
  <si>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</si>
  <si>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</si>
  <si>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</si>
  <si>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</si>
  <si>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</si>
  <si>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</si>
  <si>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</si>
  <si>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</si>
  <si>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</si>
  <si>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</si>
  <si>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</si>
  <si>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</si>
  <si>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</si>
  <si>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</si>
  <si>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</si>
  <si>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</si>
  <si>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</si>
  <si>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</si>
  <si>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</si>
  <si>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</si>
  <si>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</si>
  <si>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</si>
  <si>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</si>
  <si>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</si>
  <si>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</si>
  <si>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</si>
  <si>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</si>
  <si>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</si>
  <si>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</si>
  <si>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</si>
  <si>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</si>
  <si>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</si>
  <si>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</si>
  <si>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</si>
  <si>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</si>
  <si>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</si>
  <si>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</si>
  <si>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</si>
  <si>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</si>
  <si>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</si>
  <si>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</si>
  <si>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</si>
  <si>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</si>
  <si>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</si>
  <si>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</si>
  <si>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</si>
  <si>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</si>
  <si>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</si>
  <si>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</si>
  <si>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</si>
  <si>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</si>
  <si>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</si>
  <si>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</si>
  <si>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</si>
  <si>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</si>
  <si>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</si>
  <si>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</si>
  <si>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</si>
  <si>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</si>
  <si>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</si>
  <si>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</si>
  <si>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</si>
  <si>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</si>
  <si>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</si>
  <si>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</si>
  <si>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</si>
  <si>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</si>
  <si>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</si>
  <si>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</si>
  <si>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</si>
  <si>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</si>
  <si>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</si>
  <si>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</si>
  <si>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</si>
  <si>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</si>
  <si>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</si>
  <si>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</si>
  <si>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</si>
  <si>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</si>
  <si>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</si>
  <si>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</si>
  <si>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</si>
  <si>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</si>
  <si>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</si>
  <si>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</si>
  <si>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</si>
  <si>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</si>
  <si>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</si>
  <si>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</si>
  <si>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</si>
  <si>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</si>
  <si>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</si>
  <si>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</si>
  <si>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</si>
  <si>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</si>
  <si>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</si>
  <si>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</si>
  <si>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</si>
  <si>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</si>
  <si>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</si>
  <si>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</si>
  <si>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</si>
  <si>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</si>
  <si>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</si>
  <si>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</si>
  <si>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</si>
  <si>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</si>
  <si>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</si>
  <si>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</si>
  <si>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</si>
  <si>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</si>
  <si>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</si>
  <si>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</si>
  <si>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</si>
  <si>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</si>
  <si>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</si>
  <si>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</si>
  <si>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</si>
  <si>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</si>
  <si>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</si>
  <si>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</si>
  <si>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</si>
  <si>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</si>
  <si>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</si>
  <si>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</si>
  <si>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</si>
  <si>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</si>
  <si>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</si>
  <si>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</si>
  <si>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</si>
  <si>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</si>
  <si>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</si>
  <si>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</si>
  <si>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</si>
  <si>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</si>
  <si>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</si>
  <si>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</si>
  <si>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</si>
  <si>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</si>
  <si>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</si>
  <si>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</si>
  <si>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</si>
  <si>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</si>
  <si>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</si>
  <si>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</si>
  <si>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</si>
  <si>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</si>
  <si>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</si>
  <si>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</si>
  <si>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</si>
  <si>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</si>
  <si>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</si>
  <si>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</si>
  <si>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</si>
  <si>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</si>
  <si>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</si>
  <si>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</si>
  <si>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</si>
  <si>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</si>
  <si>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</si>
  <si>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</si>
  <si>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</si>
  <si>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</si>
  <si>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</si>
  <si>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</si>
  <si>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</si>
  <si>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</si>
  <si>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</si>
  <si>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</si>
  <si>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</si>
  <si>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</si>
  <si>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</si>
  <si>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</si>
  <si>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</si>
  <si>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</si>
  <si>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</si>
  <si>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</si>
  <si>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</si>
  <si>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</si>
  <si>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</si>
  <si>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</si>
  <si>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</si>
  <si>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</si>
  <si>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</si>
  <si>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</si>
  <si>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</si>
  <si>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</si>
  <si>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</si>
  <si>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</si>
  <si>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</si>
  <si>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</si>
  <si>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</si>
  <si>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</si>
  <si>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</si>
  <si>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</si>
  <si>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</si>
  <si>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</si>
  <si>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</si>
  <si>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</si>
  <si>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</si>
  <si>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</si>
  <si>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</si>
  <si>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</si>
  <si>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</si>
  <si>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</si>
  <si>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</si>
  <si>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</si>
  <si>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</si>
  <si>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</si>
  <si>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</si>
  <si>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</si>
  <si>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</si>
  <si>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</si>
  <si>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</si>
  <si>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</si>
  <si>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</si>
  <si>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</si>
  <si>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</si>
  <si>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</si>
  <si>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</si>
  <si>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</si>
  <si>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</si>
  <si>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</si>
  <si>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</si>
  <si>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</si>
  <si>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</si>
  <si>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</si>
  <si>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</si>
  <si>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</si>
  <si>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</si>
  <si>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</si>
  <si>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</si>
  <si>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</si>
  <si>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</si>
  <si>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</si>
  <si>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</si>
  <si>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</si>
  <si>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</si>
  <si>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</si>
  <si>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</si>
  <si>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</si>
  <si>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</si>
  <si>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</si>
  <si>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</si>
  <si>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</si>
  <si>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</si>
  <si>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</si>
  <si>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</si>
  <si>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</si>
  <si>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</si>
  <si>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</si>
  <si>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</si>
  <si>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</si>
  <si>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</si>
  <si>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</si>
  <si>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</si>
  <si>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</si>
  <si>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</si>
  <si>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</si>
  <si>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</si>
  <si>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</si>
  <si>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</si>
  <si>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</si>
  <si>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</si>
  <si>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</si>
  <si>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</si>
  <si>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</si>
  <si>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</si>
  <si>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</si>
  <si>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</si>
  <si>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</si>
  <si>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</si>
  <si>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</si>
  <si>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</si>
  <si>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</si>
  <si>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</si>
  <si>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</si>
  <si>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</si>
  <si>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</si>
  <si>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</si>
  <si>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</si>
  <si>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</si>
  <si>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</si>
  <si>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</si>
  <si>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</si>
  <si>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</si>
  <si>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</si>
  <si>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</si>
  <si>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</si>
  <si>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</si>
  <si>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</si>
  <si>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</si>
  <si>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</si>
  <si>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</si>
  <si>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</si>
  <si>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</si>
  <si>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</si>
  <si>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</si>
  <si>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</si>
  <si>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</si>
  <si>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</si>
  <si>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</si>
  <si>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</si>
  <si>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</si>
  <si>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</si>
  <si>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</si>
  <si>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</si>
  <si>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</si>
  <si>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</si>
  <si>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</si>
  <si>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</si>
  <si>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</si>
  <si>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</si>
  <si>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</si>
  <si>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</si>
  <si>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</si>
  <si>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</si>
  <si>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</si>
  <si>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</si>
  <si>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</si>
  <si>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</si>
  <si>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</si>
  <si>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</si>
  <si>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</si>
  <si>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</si>
  <si>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</si>
  <si>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</si>
  <si>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</si>
  <si>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</si>
  <si>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</si>
  <si>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</si>
  <si>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</si>
  <si>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</si>
  <si>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</si>
  <si>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</si>
  <si>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</si>
  <si>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</si>
  <si>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</si>
  <si>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</si>
  <si>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</si>
  <si>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</si>
  <si>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</si>
  <si>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</si>
  <si>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</si>
  <si>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</si>
  <si>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</si>
  <si>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</si>
  <si>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</si>
  <si>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</si>
  <si>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</si>
  <si>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</si>
  <si>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</si>
  <si>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</si>
  <si>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</si>
  <si>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</si>
  <si>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</si>
  <si>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</si>
  <si>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</si>
  <si>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</si>
  <si>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</si>
  <si>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</si>
  <si>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</si>
  <si>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</si>
  <si>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</si>
  <si>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</si>
  <si>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</si>
  <si>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</si>
  <si>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</si>
  <si>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</si>
  <si>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</si>
  <si>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</si>
  <si>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</si>
  <si>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</si>
  <si>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</si>
  <si>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</si>
  <si>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</si>
  <si>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</si>
  <si>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</si>
  <si>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</si>
  <si>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</si>
  <si>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</si>
  <si>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</si>
  <si>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</si>
  <si>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</si>
  <si>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</si>
  <si>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</si>
  <si>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</si>
  <si>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</si>
  <si>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</si>
  <si>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</si>
  <si>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</si>
  <si>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</si>
  <si>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</si>
  <si>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</si>
  <si>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</si>
  <si>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</si>
  <si>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</si>
  <si>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</si>
  <si>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</si>
  <si>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</si>
  <si>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</si>
  <si>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</si>
  <si>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</si>
  <si>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</si>
  <si>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</si>
  <si>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</si>
  <si>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</si>
  <si>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</si>
  <si>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</si>
  <si>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</si>
  <si>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</si>
  <si>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</si>
  <si>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</si>
  <si>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</si>
  <si>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</si>
  <si>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</si>
  <si>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</si>
  <si>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</si>
  <si>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</si>
  <si>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</si>
  <si>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</si>
  <si>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</si>
  <si>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</si>
  <si>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</si>
  <si>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</si>
  <si>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</si>
  <si>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</si>
  <si>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</si>
  <si>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</si>
  <si>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</si>
  <si>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</si>
  <si>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</si>
  <si>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</si>
  <si>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</si>
  <si>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</si>
  <si>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</si>
  <si>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</si>
  <si>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</si>
  <si>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</si>
  <si>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</si>
  <si>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</si>
  <si>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</si>
  <si>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</si>
  <si>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</si>
  <si>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</si>
  <si>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</si>
  <si>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</si>
  <si>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</si>
  <si>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</si>
  <si>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</si>
  <si>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</si>
  <si>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</si>
  <si>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</si>
  <si>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</si>
  <si>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</si>
  <si>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</si>
  <si>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</si>
  <si>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</si>
  <si>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</si>
  <si>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</si>
  <si>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</si>
  <si>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</si>
  <si>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</si>
  <si>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</si>
  <si>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</si>
  <si>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</si>
  <si>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</si>
  <si>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</si>
  <si>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</si>
  <si>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</si>
  <si>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</si>
  <si>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</si>
  <si>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</si>
  <si>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</si>
  <si>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</si>
  <si>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</si>
  <si>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</si>
  <si>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</si>
  <si>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</si>
  <si>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</si>
  <si>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</si>
  <si>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</si>
  <si>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</si>
  <si>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</si>
  <si>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</si>
  <si>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</si>
  <si>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</si>
  <si>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</si>
  <si>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</si>
  <si>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</si>
  <si>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</si>
  <si>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</si>
  <si>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</si>
  <si>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</si>
  <si>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</si>
  <si>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</si>
  <si>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</si>
  <si>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</si>
  <si>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</si>
  <si>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</si>
  <si>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</si>
  <si>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</si>
  <si>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</si>
  <si>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</si>
  <si>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</si>
  <si>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</si>
  <si>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</si>
  <si>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</si>
  <si>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</si>
  <si>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</si>
  <si>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</si>
  <si>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</si>
  <si>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</si>
  <si>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</si>
  <si>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</si>
  <si>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</si>
  <si>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</si>
  <si>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</si>
  <si>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</si>
  <si>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</si>
  <si>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</si>
  <si>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</si>
  <si>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</si>
  <si>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</si>
  <si>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</si>
  <si>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</si>
  <si>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</si>
  <si>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</si>
  <si>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</si>
  <si>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</si>
  <si>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</si>
  <si>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</si>
  <si>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</si>
  <si>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</si>
  <si>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</si>
  <si>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</si>
  <si>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</si>
  <si>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</si>
  <si>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</si>
  <si>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</si>
  <si>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</si>
  <si>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</si>
  <si>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</si>
  <si>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</si>
  <si>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</si>
  <si>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</si>
  <si>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</si>
  <si>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</si>
  <si>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</si>
  <si>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</si>
  <si>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</si>
  <si>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</si>
  <si>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</si>
  <si>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</si>
  <si>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</si>
  <si>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</si>
  <si>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</si>
  <si>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</si>
  <si>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</si>
  <si>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</si>
  <si>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</si>
  <si>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</si>
  <si>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</si>
  <si>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</si>
  <si>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</si>
  <si>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</si>
  <si>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</si>
  <si>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</si>
  <si>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</si>
  <si>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</si>
  <si>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</si>
  <si>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</si>
  <si>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</si>
  <si>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</si>
  <si>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</si>
  <si>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</si>
  <si>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</si>
  <si>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</si>
  <si>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</si>
  <si>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</si>
  <si>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</si>
  <si>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</si>
  <si>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</si>
  <si>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</si>
  <si>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</si>
  <si>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</si>
  <si>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</si>
  <si>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</si>
  <si>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</si>
  <si>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</si>
  <si>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</si>
  <si>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</si>
  <si>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</si>
  <si>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</si>
  <si>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</si>
  <si>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</si>
  <si>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</si>
  <si>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</si>
  <si>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</si>
  <si>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</si>
  <si>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</si>
  <si>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</si>
  <si>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</si>
  <si>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</si>
  <si>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</si>
  <si>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</si>
  <si>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</si>
  <si>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</si>
  <si>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</si>
  <si>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</si>
  <si>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</si>
  <si>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</si>
  <si>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</si>
  <si>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</si>
  <si>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</si>
  <si>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</si>
  <si>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</si>
  <si>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</si>
  <si>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</si>
  <si>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</si>
  <si>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</si>
  <si>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</si>
  <si>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</si>
  <si>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</si>
  <si>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</si>
  <si>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</si>
  <si>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</si>
  <si>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</si>
  <si>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</si>
  <si>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</si>
  <si>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</si>
  <si>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</si>
  <si>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</si>
  <si>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</si>
  <si>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</si>
  <si>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</si>
  <si>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</si>
  <si>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</si>
  <si>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</si>
  <si>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</si>
  <si>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</si>
  <si>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</si>
  <si>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</si>
  <si>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</si>
  <si>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</si>
  <si>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</si>
  <si>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</si>
  <si>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</si>
  <si>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</si>
  <si>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</si>
  <si>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</si>
  <si>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</si>
  <si>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</si>
  <si>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</si>
  <si>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</si>
  <si>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</si>
  <si>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</si>
  <si>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</si>
  <si>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</si>
  <si>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</si>
  <si>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</si>
  <si>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</si>
  <si>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</si>
  <si>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</si>
  <si>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</si>
  <si>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</si>
  <si>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</si>
  <si>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</si>
  <si>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</si>
  <si>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</si>
  <si>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</si>
  <si>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</si>
  <si>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</si>
  <si>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</si>
  <si>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</si>
  <si>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</si>
  <si>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</si>
  <si>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</si>
  <si>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</si>
  <si>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</si>
  <si>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</si>
  <si>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</si>
  <si>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</si>
  <si>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</si>
  <si>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</si>
  <si>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</si>
  <si>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</si>
  <si>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</si>
  <si>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</si>
  <si>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</si>
  <si>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</si>
  <si>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</si>
  <si>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</si>
  <si>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</si>
  <si>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</si>
  <si>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</si>
  <si>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</si>
  <si>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</si>
  <si>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</si>
  <si>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</si>
  <si>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</si>
  <si>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</si>
  <si>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</si>
  <si>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</si>
  <si>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</si>
  <si>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</si>
  <si>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</si>
  <si>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</si>
  <si>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</si>
  <si>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</si>
  <si>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</si>
  <si>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</si>
  <si>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</si>
  <si>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</si>
  <si>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</si>
  <si>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</si>
  <si>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</si>
  <si>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</si>
  <si>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</si>
  <si>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</si>
  <si>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</si>
  <si>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</si>
  <si>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</si>
  <si>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</si>
  <si>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</si>
  <si>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</si>
  <si>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</si>
  <si>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</si>
  <si>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</si>
  <si>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</si>
  <si>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</si>
  <si>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</si>
  <si>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</si>
  <si>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</si>
  <si>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</si>
  <si>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</si>
  <si>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</si>
  <si>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</si>
  <si>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</si>
  <si>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</si>
  <si>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</si>
  <si>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</si>
  <si>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</si>
  <si>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</si>
  <si>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</si>
  <si>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</si>
  <si>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</si>
  <si>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</si>
  <si>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</si>
  <si>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</si>
  <si>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</si>
  <si>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</si>
  <si>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</si>
  <si>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</si>
  <si>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</si>
  <si>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</si>
  <si>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</si>
  <si>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</si>
  <si>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</si>
  <si>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</si>
  <si>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</si>
  <si>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</si>
  <si>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</si>
  <si>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</si>
  <si>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</si>
  <si>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</si>
  <si>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</si>
  <si>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</si>
  <si>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</si>
  <si>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</si>
  <si>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</si>
  <si>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</si>
  <si>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</si>
  <si>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</si>
  <si>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</si>
  <si>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</si>
  <si>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</si>
  <si>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</si>
  <si>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</si>
  <si>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</si>
  <si>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</si>
  <si>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</si>
  <si>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</si>
  <si>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</si>
  <si>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</si>
  <si>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</si>
  <si>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</si>
  <si>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</si>
  <si>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</si>
  <si>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</si>
  <si>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</si>
  <si>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</si>
  <si>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</si>
  <si>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</si>
  <si>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</si>
  <si>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</si>
  <si>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</si>
  <si>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</si>
  <si>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</si>
  <si>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</si>
  <si>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</si>
  <si>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</si>
  <si>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</si>
  <si>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</si>
  <si>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</si>
  <si>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</si>
  <si>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</si>
  <si>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</si>
  <si>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</si>
  <si>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</si>
  <si>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</si>
  <si>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</si>
  <si>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</si>
  <si>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</si>
  <si>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</si>
  <si>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</si>
  <si>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</si>
  <si>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</si>
  <si>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</si>
  <si>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</si>
  <si>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</si>
  <si>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</si>
  <si>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</si>
  <si>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</si>
  <si>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</si>
  <si>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</si>
  <si>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</si>
  <si>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</si>
  <si>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</si>
  <si>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</si>
  <si>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</si>
  <si>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</si>
  <si>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</si>
  <si>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</si>
  <si>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</si>
  <si>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</si>
  <si>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</si>
  <si>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</si>
  <si>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</si>
  <si>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</si>
  <si>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</si>
  <si>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</si>
  <si>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</si>
  <si>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</si>
  <si>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</si>
  <si>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</si>
  <si>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</si>
  <si>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</si>
  <si>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</si>
  <si>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</si>
  <si>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</si>
  <si>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</si>
  <si>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</si>
  <si>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</si>
  <si>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</si>
  <si>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</si>
  <si>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</si>
  <si>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</si>
  <si>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</si>
  <si>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</si>
  <si>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</si>
  <si>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</si>
  <si>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</si>
  <si>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</si>
  <si>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</si>
  <si>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</si>
  <si>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</si>
  <si>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</si>
  <si>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</si>
  <si>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</si>
  <si>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</si>
  <si>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</si>
  <si>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</si>
  <si>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</si>
  <si>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</si>
  <si>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</si>
  <si>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</si>
  <si>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</si>
  <si>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</si>
  <si>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</si>
  <si>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</si>
  <si>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</si>
  <si>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</si>
  <si>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</si>
  <si>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</si>
  <si>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</si>
  <si>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</si>
  <si>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</si>
  <si>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</si>
  <si>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</si>
  <si>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</si>
  <si>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</si>
  <si>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</si>
  <si>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</si>
  <si>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</si>
  <si>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</si>
  <si>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</si>
  <si>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</si>
  <si>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</si>
  <si>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</si>
  <si>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</si>
  <si>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</si>
  <si>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</si>
  <si>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</si>
  <si>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</si>
  <si>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</si>
  <si>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</si>
  <si>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</si>
  <si>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</si>
  <si>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</si>
  <si>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</si>
  <si>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</si>
  <si>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</si>
  <si>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</si>
  <si>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</si>
  <si>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</si>
  <si>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</si>
  <si>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</si>
  <si>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</si>
  <si>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</si>
  <si>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</si>
  <si>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</si>
  <si>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</si>
  <si>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</si>
  <si>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</si>
  <si>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</si>
  <si>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</si>
  <si>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</si>
  <si>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</si>
  <si>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</si>
  <si>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</si>
  <si>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</si>
  <si>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</si>
  <si>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</si>
  <si>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</si>
  <si>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</si>
  <si>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</si>
  <si>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</si>
  <si>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</si>
  <si>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</si>
  <si>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</si>
  <si>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</si>
  <si>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</si>
  <si>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</si>
  <si>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</si>
  <si>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</si>
  <si>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</si>
  <si>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</si>
  <si>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</si>
  <si>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</si>
  <si>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</si>
  <si>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</si>
  <si>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</si>
  <si>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</si>
  <si>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</si>
  <si>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</si>
  <si>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</si>
  <si>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</si>
  <si>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</si>
  <si>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</si>
  <si>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</si>
  <si>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</si>
  <si>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</si>
  <si>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</si>
  <si>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</si>
  <si>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</si>
  <si>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</si>
  <si>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</si>
  <si>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</si>
  <si>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</si>
  <si>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</si>
  <si>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</si>
  <si>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</si>
  <si>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</si>
  <si>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</si>
  <si>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</si>
  <si>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</si>
  <si>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</si>
  <si>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</si>
  <si>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</si>
  <si>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</si>
  <si>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</si>
  <si>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</si>
  <si>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</si>
  <si>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</si>
  <si>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</si>
  <si>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</si>
  <si>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</si>
  <si>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</si>
  <si>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</si>
  <si>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</si>
  <si>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</si>
  <si>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</si>
  <si>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</si>
  <si>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</si>
  <si>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</si>
  <si>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</si>
  <si>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</si>
  <si>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</si>
  <si>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</si>
  <si>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</si>
  <si>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</si>
  <si>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</si>
  <si>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</si>
  <si>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</si>
  <si>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</si>
  <si>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</si>
  <si>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</si>
  <si>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</si>
  <si>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</si>
  <si>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</si>
  <si>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</si>
  <si>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</si>
  <si>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</si>
  <si>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</si>
  <si>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</si>
  <si>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</si>
  <si>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</si>
  <si>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</si>
  <si>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</si>
  <si>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</si>
  <si>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</si>
  <si>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</si>
  <si>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</si>
  <si>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</si>
  <si>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</si>
  <si>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</si>
  <si>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</si>
  <si>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</si>
  <si>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</si>
  <si>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</si>
  <si>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</si>
  <si>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</si>
  <si>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</si>
  <si>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</si>
  <si>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</si>
  <si>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</si>
  <si>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ALISO</t>
  </si>
  <si>
    <t xml:space="preserve">NOM_PRELEV_DETERM</t>
  </si>
  <si>
    <t xml:space="preserve">AQUASCOP BIOLOGIE site de Monptellier</t>
  </si>
  <si>
    <t xml:space="preserve">LB_STATION</t>
  </si>
  <si>
    <t xml:space="preserve">ALISO A SAN-GAVINO-DI-TENDA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</si>
  <si>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</si>
  <si>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</si>
  <si>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</si>
  <si>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</si>
  <si>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</si>
  <si>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</si>
  <si>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</si>
  <si>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</si>
  <si>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</si>
  <si>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</si>
  <si>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</si>
  <si>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</si>
  <si>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</si>
  <si>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</si>
  <si>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</si>
  <si>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</si>
  <si>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</si>
  <si>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</si>
  <si>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</si>
  <si>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</si>
  <si>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</si>
  <si>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</si>
  <si>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</si>
  <si>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</si>
  <si>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</si>
  <si>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</si>
  <si>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</si>
  <si>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</si>
  <si>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</si>
  <si>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</si>
  <si>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</si>
  <si>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</si>
  <si>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</si>
  <si>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</si>
  <si>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</si>
  <si>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</si>
  <si>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</si>
  <si>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</si>
  <si>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</si>
  <si>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</si>
  <si>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</si>
  <si>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</si>
  <si>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</si>
  <si>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</si>
  <si>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</si>
  <si>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</si>
  <si>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</si>
  <si>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</si>
  <si>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</si>
  <si>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</si>
  <si>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</si>
  <si>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</si>
  <si>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</si>
  <si>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</si>
  <si>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</si>
  <si>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</si>
  <si>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</si>
  <si>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</si>
  <si>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</si>
  <si>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</si>
  <si>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</si>
  <si>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</si>
  <si>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</si>
  <si>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</si>
  <si>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</si>
  <si>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</si>
  <si>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</si>
  <si>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</si>
  <si>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</si>
  <si>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</si>
  <si>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</si>
  <si>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</si>
  <si>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</si>
  <si>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</si>
  <si>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</si>
  <si>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</si>
  <si>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</si>
  <si>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</si>
  <si>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</si>
  <si>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</si>
  <si>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</si>
  <si>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</si>
  <si>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</si>
  <si>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</si>
  <si>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</si>
  <si>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</si>
  <si>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</si>
  <si>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</si>
  <si>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</si>
  <si>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</si>
  <si>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</si>
  <si>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</si>
  <si>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</si>
  <si>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(Symploca)</t>
  </si>
  <si>
    <t xml:space="preserve">Symploca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</si>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</sst>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7" colorId="64" zoomScale="90" zoomScaleNormal="90" zoomScalePageLayoutView="100" workbookViewId="0">
      <selection pane="topLeft" activeCell="C101" activeCellId="0" sqref="C10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1216602</v>
      </c>
      <c r="G10" s="25"/>
      <c r="H10" s="25"/>
    </row>
    <row r="11" customFormat="false" ht="15" hidden="false" customHeight="false" outlineLevel="0" collapsed="false">
      <c r="A11" s="26" t="s">
        <v>5183</v>
      </c>
      <c r="B11" s="30" t="n">
        <v>43656</v>
      </c>
      <c r="D11" s="26" t="s">
        <v>5184</v>
      </c>
      <c r="E11" s="29" t="n">
        <v>6188205</v>
      </c>
      <c r="G11" s="25"/>
      <c r="H11" s="25"/>
    </row>
    <row r="12" customFormat="false" ht="15" hidden="false" customHeight="false" outlineLevel="0" collapsed="false">
      <c r="A12" s="26" t="s">
        <v>5185</v>
      </c>
      <c r="B12" s="29" t="s">
        <v>5186</v>
      </c>
      <c r="D12" s="26" t="s">
        <v>5187</v>
      </c>
      <c r="E12" s="29" t="n">
        <v>1216611</v>
      </c>
      <c r="G12" s="25"/>
      <c r="H12" s="25"/>
    </row>
    <row r="13" customFormat="false" ht="17.25" hidden="false" customHeight="true" outlineLevel="0" collapsed="false">
      <c r="A13" s="12"/>
      <c r="B13" s="31"/>
      <c r="D13" s="26" t="s">
        <v>5188</v>
      </c>
      <c r="E13" s="29" t="n">
        <v>6188294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1216602</v>
      </c>
    </row>
    <row r="18" customFormat="false" ht="15" hidden="false" customHeight="false" outlineLevel="0" collapsed="false">
      <c r="A18" s="36"/>
      <c r="B18" s="37" t="s">
        <v>5196</v>
      </c>
      <c r="C18" s="38" t="n">
        <f aca="false">E11</f>
        <v>6188205</v>
      </c>
    </row>
    <row r="19" customFormat="false" ht="15" hidden="false" customHeight="false" outlineLevel="0" collapsed="false">
      <c r="A19" s="33" t="s">
        <v>5197</v>
      </c>
      <c r="B19" s="39" t="n">
        <v>80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53</v>
      </c>
      <c r="D35" s="52" t="s">
        <v>5215</v>
      </c>
      <c r="E35" s="53" t="n">
        <v>47</v>
      </c>
    </row>
    <row r="36" s="56" customFormat="true" ht="15" hidden="false" customHeight="true" outlineLevel="0" collapsed="false">
      <c r="A36" s="54" t="s">
        <v>5216</v>
      </c>
      <c r="B36" s="34" t="n">
        <v>57</v>
      </c>
      <c r="C36" s="50"/>
      <c r="D36" s="55" t="s">
        <v>5217</v>
      </c>
      <c r="E36" s="34" t="n">
        <v>43</v>
      </c>
    </row>
    <row r="37" s="56" customFormat="true" ht="15" hidden="false" customHeight="true" outlineLevel="0" collapsed="false">
      <c r="A37" s="54" t="s">
        <v>5218</v>
      </c>
      <c r="B37" s="34" t="n">
        <v>5.7</v>
      </c>
      <c r="C37" s="50"/>
      <c r="D37" s="55" t="s">
        <v>5219</v>
      </c>
      <c r="E37" s="34" t="n">
        <v>5.8</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5</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t="n">
        <v>1</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1</v>
      </c>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0.15</v>
      </c>
      <c r="E98" s="82" t="n">
        <v>0.25</v>
      </c>
      <c r="F98" s="82" t="s">
        <v>5274</v>
      </c>
      <c r="G98" s="85"/>
      <c r="H98" s="86"/>
    </row>
    <row r="99" customFormat="false" ht="15" hidden="false" customHeight="false" outlineLevel="0" collapsed="false">
      <c r="A99" s="78" t="s">
        <v>2953</v>
      </c>
      <c r="B99" s="79" t="str">
        <f aca="false">IF(A99="NEWCOD",IF(ISBLANK(G99),"renseigner le champ 'Nouveau taxon'",G99),VLOOKUP(A99,'Ref Taxo'!A:B,2,FALSE()))</f>
        <v>Microcoleus</v>
      </c>
      <c r="C99" s="80" t="n">
        <f aca="false">IF(A99="NEWCOD",IF(ISBLANK(H99),"NoCod",H99),VLOOKUP(A99,'Ref Taxo'!A:D,4,FALSE()))</f>
        <v>6405</v>
      </c>
      <c r="D99" s="81"/>
      <c r="E99" s="82" t="n">
        <v>0.01</v>
      </c>
      <c r="F99" s="82" t="s">
        <v>5274</v>
      </c>
      <c r="G99" s="85"/>
      <c r="H99" s="86"/>
    </row>
    <row r="100" customFormat="false" ht="15" hidden="false" customHeight="false" outlineLevel="0" collapsed="false">
      <c r="A100" s="78" t="s">
        <v>5275</v>
      </c>
      <c r="B100" s="79" t="s">
        <v>5276</v>
      </c>
      <c r="C100" s="80" t="n">
        <v>33750</v>
      </c>
      <c r="D100" s="81" t="n">
        <v>0.01</v>
      </c>
      <c r="E100" s="82"/>
      <c r="F100" s="82" t="s">
        <v>5274</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0.01</v>
      </c>
      <c r="E101" s="82" t="n">
        <v>0.01</v>
      </c>
      <c r="F101" s="82" t="s">
        <v>5274</v>
      </c>
      <c r="G101" s="85"/>
      <c r="H101" s="86"/>
    </row>
    <row r="102" customFormat="false" ht="15" hidden="false" customHeight="false" outlineLevel="0" collapsed="false">
      <c r="A102" s="78" t="s">
        <v>4892</v>
      </c>
      <c r="B102" s="79" t="str">
        <f aca="false">IF(A102="NEWCOD",IF(ISBLANK(G102),"renseigner le champ 'Nouveau taxon'",G102),VLOOKUP(A102,'Ref Taxo'!A:B,2,FALSE()))</f>
        <v>Tolypothrix</v>
      </c>
      <c r="C102" s="80" t="n">
        <f aca="false">IF(A102="NEWCOD",IF(ISBLANK(H102),"NoCod",H102),VLOOKUP(A102,'Ref Taxo'!A:D,4,FALSE()))</f>
        <v>6304</v>
      </c>
      <c r="D102" s="81" t="n">
        <v>0.03</v>
      </c>
      <c r="E102" s="82"/>
      <c r="F102" s="82" t="s">
        <v>5274</v>
      </c>
      <c r="G102" s="85"/>
      <c r="H102" s="86"/>
    </row>
    <row r="103" customFormat="false" ht="15" hidden="false" customHeight="false" outlineLevel="0" collapsed="false">
      <c r="A103" s="78" t="s">
        <v>3375</v>
      </c>
      <c r="B103" s="79" t="str">
        <f aca="false">IF(A103="NEWCOD",IF(ISBLANK(G103),"renseigner le champ 'Nouveau taxon'",G103),VLOOKUP(A103,'Ref Taxo'!A:B,2,FALSE()))</f>
        <v>Pellia</v>
      </c>
      <c r="C103" s="80" t="n">
        <f aca="false">IF(A103="NEWCOD",IF(ISBLANK(H103),"NoCod",H103),VLOOKUP(A103,'Ref Taxo'!A:D,4,FALSE()))</f>
        <v>1196</v>
      </c>
      <c r="D103" s="81"/>
      <c r="E103" s="82" t="n">
        <v>0.01</v>
      </c>
      <c r="F103" s="82" t="s">
        <v>5274</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c r="F104" s="82" t="s">
        <v>5274</v>
      </c>
      <c r="G104" s="85"/>
      <c r="H104" s="86"/>
    </row>
    <row r="105" customFormat="false" ht="15" hidden="false" customHeight="false" outlineLevel="0" collapsed="false">
      <c r="A105" s="78" t="s">
        <v>1974</v>
      </c>
      <c r="B105" s="79" t="str">
        <f aca="false">IF(A105="NEWCOD",IF(ISBLANK(G105),"renseigner le champ 'Nouveau taxon'",G105),VLOOKUP(A105,'Ref Taxo'!A:B,2,FALSE()))</f>
        <v>Fontinalis hypnoides var. duriaei</v>
      </c>
      <c r="C105" s="80" t="n">
        <f aca="false">IF(A105="NEWCOD",IF(ISBLANK(H105),"NoCod",H105),VLOOKUP(A105,'Ref Taxo'!A:D,4,FALSE()))</f>
        <v>10215</v>
      </c>
      <c r="D105" s="81" t="n">
        <v>0.01</v>
      </c>
      <c r="E105" s="82" t="n">
        <v>0.01</v>
      </c>
      <c r="F105" s="82" t="s">
        <v>5274</v>
      </c>
      <c r="G105" s="85"/>
      <c r="H105" s="86"/>
    </row>
    <row r="106" customFormat="false" ht="15" hidden="false" customHeight="false" outlineLevel="0" collapsed="false">
      <c r="A106" s="78" t="s">
        <v>1982</v>
      </c>
      <c r="B106" s="79" t="str">
        <f aca="false">IF(A106="NEWCOD",IF(ISBLANK(G106),"renseigner le champ 'Nouveau taxon'",G106),VLOOKUP(A106,'Ref Taxo'!A:B,2,FALSE()))</f>
        <v>Fontinalis squamosa</v>
      </c>
      <c r="C106" s="80" t="n">
        <f aca="false">IF(A106="NEWCOD",IF(ISBLANK(H106),"NoCod",H106),VLOOKUP(A106,'Ref Taxo'!A:D,4,FALSE()))</f>
        <v>1312</v>
      </c>
      <c r="D106" s="81" t="n">
        <v>0.01</v>
      </c>
      <c r="E106" s="82" t="n">
        <v>0.01</v>
      </c>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0.01</v>
      </c>
      <c r="E107" s="82"/>
      <c r="F107" s="82" t="s">
        <v>5274</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0.02</v>
      </c>
      <c r="E108" s="82" t="n">
        <v>0.01</v>
      </c>
      <c r="F108" s="82" t="s">
        <v>5274</v>
      </c>
      <c r="G108" s="85"/>
      <c r="H108" s="86"/>
    </row>
    <row r="109" customFormat="false" ht="15" hidden="false" customHeight="false" outlineLevel="0" collapsed="false">
      <c r="A109" s="78" t="s">
        <v>2883</v>
      </c>
      <c r="B109" s="79" t="str">
        <f aca="false">IF(A109="NEWCOD",IF(ISBLANK(G109),"renseigner le champ 'Nouveau taxon'",G109),VLOOKUP(A109,'Ref Taxo'!A:B,2,FALSE()))</f>
        <v>Mentha aquatica</v>
      </c>
      <c r="C109" s="80" t="n">
        <f aca="false">IF(A109="NEWCOD",IF(ISBLANK(H109),"NoCod",H109),VLOOKUP(A109,'Ref Taxo'!A:D,4,FALSE()))</f>
        <v>1791</v>
      </c>
      <c r="D109" s="81" t="n">
        <v>0.7</v>
      </c>
      <c r="E109" s="82" t="n">
        <v>0.2</v>
      </c>
      <c r="F109" s="82" t="s">
        <v>5274</v>
      </c>
      <c r="G109" s="85"/>
      <c r="H109" s="86"/>
    </row>
    <row r="110" customFormat="false" ht="15" hidden="false" customHeight="false" outlineLevel="0" collapsed="false">
      <c r="A110" s="78" t="s">
        <v>3133</v>
      </c>
      <c r="B110" s="79" t="str">
        <f aca="false">IF(A110="NEWCOD",IF(ISBLANK(G110),"renseigner le champ 'Nouveau taxon'",G110),VLOOKUP(A110,'Ref Taxo'!A:B,2,FALSE()))</f>
        <v>Nasturtium officinale</v>
      </c>
      <c r="C110" s="80" t="n">
        <f aca="false">IF(A110="NEWCOD",IF(ISBLANK(H110),"NoCod",H110),VLOOKUP(A110,'Ref Taxo'!A:D,4,FALSE()))</f>
        <v>1763</v>
      </c>
      <c r="D110" s="81"/>
      <c r="E110" s="82" t="n">
        <v>0.01</v>
      </c>
      <c r="F110" s="82" t="s">
        <v>5274</v>
      </c>
      <c r="G110" s="85"/>
      <c r="H110" s="86"/>
    </row>
    <row r="111" customFormat="false" ht="15" hidden="false" customHeight="false" outlineLevel="0" collapsed="false">
      <c r="A111" s="78" t="s">
        <v>1308</v>
      </c>
      <c r="B111" s="79" t="str">
        <f aca="false">IF(A111="NEWCOD",IF(ISBLANK(G111),"renseigner le champ 'Nouveau taxon'",G111),VLOOKUP(A111,'Ref Taxo'!A:B,2,FALSE()))</f>
        <v>Cyperus longus</v>
      </c>
      <c r="C111" s="80" t="n">
        <f aca="false">IF(A111="NEWCOD",IF(ISBLANK(H111),"NoCod",H111),VLOOKUP(A111,'Ref Taxo'!A:D,4,FALSE()))</f>
        <v>1500</v>
      </c>
      <c r="D111" s="81" t="n">
        <v>0.01</v>
      </c>
      <c r="E111" s="82"/>
      <c r="F111" s="82" t="s">
        <v>5274</v>
      </c>
      <c r="G111" s="85"/>
      <c r="H111" s="86"/>
    </row>
    <row r="112" customFormat="false" ht="15" hidden="false" customHeight="false" outlineLevel="0" collapsed="false">
      <c r="A112" s="78" t="s">
        <v>4273</v>
      </c>
      <c r="B112" s="79" t="str">
        <f aca="false">IF(A112="NEWCOD",IF(ISBLANK(G112),"renseigner le champ 'Nouveau taxon'",G112),VLOOKUP(A112,'Ref Taxo'!A:B,2,FALSE()))</f>
        <v>Samolus valerandi</v>
      </c>
      <c r="C112" s="80" t="n">
        <f aca="false">IF(A112="NEWCOD",IF(ISBLANK(H112),"NoCod",H112),VLOOKUP(A112,'Ref Taxo'!A:D,4,FALSE()))</f>
        <v>1889</v>
      </c>
      <c r="D112" s="81"/>
      <c r="E112" s="82" t="n">
        <v>0.01</v>
      </c>
      <c r="F112" s="82" t="s">
        <v>5274</v>
      </c>
      <c r="G112" s="85"/>
      <c r="H112" s="86"/>
    </row>
    <row r="113" customFormat="false" ht="15" hidden="false" customHeight="false" outlineLevel="0" collapsed="false">
      <c r="A113" s="78" t="s">
        <v>3589</v>
      </c>
      <c r="B113" s="79" t="str">
        <f aca="false">IF(A113="NEWCOD",IF(ISBLANK(G113),"renseigner le champ 'Nouveau taxon'",G113),VLOOKUP(A113,'Ref Taxo'!A:B,2,FALSE()))</f>
        <v>Potentilla reptans</v>
      </c>
      <c r="C113" s="80" t="n">
        <f aca="false">IF(A113="NEWCOD",IF(ISBLANK(H113),"NoCod",H113),VLOOKUP(A113,'Ref Taxo'!A:D,4,FALSE()))</f>
        <v>29945</v>
      </c>
      <c r="D113" s="81" t="n">
        <v>0.01</v>
      </c>
      <c r="E113" s="82"/>
      <c r="F113" s="82" t="s">
        <v>5274</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c r="E114" s="82" t="n">
        <v>0.01</v>
      </c>
      <c r="F114" s="82" t="s">
        <v>5274</v>
      </c>
      <c r="G114" s="85"/>
      <c r="H114" s="86"/>
    </row>
    <row r="115" customFormat="false" ht="15" hidden="false" customHeight="false" outlineLevel="0" collapsed="false">
      <c r="A115" s="78" t="s">
        <v>639</v>
      </c>
      <c r="B115" s="79" t="str">
        <f aca="false">IF(A115="NEWCOD",IF(ISBLANK(G115),"renseigner le champ 'Nouveau taxon'",G115),VLOOKUP(A115,'Ref Taxo'!A:B,2,FALSE()))</f>
        <v>Callitriche</v>
      </c>
      <c r="C115" s="80" t="n">
        <f aca="false">IF(A115="NEWCOD",IF(ISBLANK(H115),"NoCod",H115),VLOOKUP(A115,'Ref Taxo'!A:D,4,FALSE()))</f>
        <v>1696</v>
      </c>
      <c r="D115" s="81" t="n">
        <v>0.01</v>
      </c>
      <c r="E115" s="82" t="n">
        <v>0.01</v>
      </c>
      <c r="F115" s="82" t="s">
        <v>5274</v>
      </c>
      <c r="G115" s="85"/>
      <c r="H115" s="86"/>
    </row>
    <row r="116" customFormat="false" ht="15" hidden="false" customHeight="false" outlineLevel="0" collapsed="false">
      <c r="A116" s="78" t="s">
        <v>2170</v>
      </c>
      <c r="B116" s="79" t="str">
        <f aca="false">IF(A116="NEWCOD",IF(ISBLANK(G116),"renseigner le champ 'Nouveau taxon'",G116),VLOOKUP(A116,'Ref Taxo'!A:B,2,FALSE()))</f>
        <v>Helosciadium nodiflorum </v>
      </c>
      <c r="C116" s="80" t="n">
        <f aca="false">IF(A116="NEWCOD",IF(ISBLANK(H116),"NoCod",H116),VLOOKUP(A116,'Ref Taxo'!A:D,4,FALSE()))</f>
        <v>30053</v>
      </c>
      <c r="D116" s="81" t="n">
        <v>0.1</v>
      </c>
      <c r="E116" s="82" t="n">
        <v>0.1</v>
      </c>
      <c r="F116" s="82" t="s">
        <v>5274</v>
      </c>
      <c r="G116" s="85"/>
      <c r="H116" s="86"/>
    </row>
    <row r="117" customFormat="false" ht="15" hidden="false" customHeight="false" outlineLevel="0" collapsed="false">
      <c r="A117" s="78" t="s">
        <v>1719</v>
      </c>
      <c r="B117" s="79" t="str">
        <f aca="false">IF(A117="NEWCOD",IF(ISBLANK(G117),"renseigner le champ 'Nouveau taxon'",G117),VLOOKUP(A117,'Ref Taxo'!A:B,2,FALSE()))</f>
        <v>Equisetum arvense</v>
      </c>
      <c r="C117" s="80" t="n">
        <f aca="false">IF(A117="NEWCOD",IF(ISBLANK(H117),"NoCod",H117),VLOOKUP(A117,'Ref Taxo'!A:D,4,FALSE()))</f>
        <v>1384</v>
      </c>
      <c r="D117" s="81" t="n">
        <v>0.01</v>
      </c>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5272</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2020-07-03T09:57:12Z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